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nas-sv\C_公会計\C7_課別ﾌｫﾙﾀﾞ\00_監査課\佐々木(博)\飯南町\令和４年度業務\➈納品物\R3年度納品物\⑤附属明細書\①一般会計等\"/>
    </mc:Choice>
  </mc:AlternateContent>
  <xr:revisionPtr revIDLastSave="0" documentId="13_ncr:1_{036186E1-5DFA-4BD7-8EF0-1F7F4F5115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完】有形固定資産" sheetId="7" r:id="rId1"/>
    <sheet name="【完】投資及び出資金の明細" sheetId="8" r:id="rId2"/>
    <sheet name="【完】基金" sheetId="9" r:id="rId3"/>
    <sheet name="【完】貸付金" sheetId="10" r:id="rId4"/>
    <sheet name="【完】未収金及び長期延滞債権" sheetId="11" r:id="rId5"/>
    <sheet name="【完】地方債（借入先別）" sheetId="20" r:id="rId6"/>
    <sheet name="【完】地方債（利率別など）" sheetId="21" r:id="rId7"/>
    <sheet name="【完】引当金" sheetId="14" r:id="rId8"/>
    <sheet name="【完】補助金" sheetId="15" r:id="rId9"/>
    <sheet name="【完】財源明細" sheetId="16" r:id="rId10"/>
    <sheet name="【完】財源情報明細" sheetId="17" r:id="rId11"/>
    <sheet name="【完】資金明細" sheetId="18" r:id="rId12"/>
  </sheets>
  <externalReferences>
    <externalReference r:id="rId13"/>
  </externalReferences>
  <definedNames>
    <definedName name="_xlnm.Print_Area" localSheetId="7">【完】引当金!$A$1:$H$14</definedName>
    <definedName name="_xlnm.Print_Area" localSheetId="2">【完】基金!$A$1:$K$23</definedName>
    <definedName name="_xlnm.Print_Area" localSheetId="10">【完】財源情報明細!$A$1:$H$13</definedName>
    <definedName name="_xlnm.Print_Area" localSheetId="9">【完】財源明細!$A$1:$G$30</definedName>
    <definedName name="_xlnm.Print_Area" localSheetId="11">【完】資金明細!$A$1:$E$8</definedName>
    <definedName name="_xlnm.Print_Area" localSheetId="3">【完】貸付金!$A$1:$H$10</definedName>
    <definedName name="_xlnm.Print_Area" localSheetId="5">'【完】地方債（借入先別）'!$A$1:$M$21</definedName>
    <definedName name="_xlnm.Print_Area" localSheetId="6">'【完】地方債（利率別など）'!$A$1:$M$20</definedName>
    <definedName name="_xlnm.Print_Area" localSheetId="1">【完】投資及び出資金の明細!$A$1:$M$27</definedName>
    <definedName name="_xlnm.Print_Area" localSheetId="8">【完】補助金!$A$1:$H$25</definedName>
    <definedName name="_xlnm.Print_Area" localSheetId="4">【完】未収金及び長期延滞債権!$A$1:$H$19</definedName>
    <definedName name="_xlnm.Print_Area" localSheetId="0">【完】有形固定資産!$A$1:$M$48</definedName>
    <definedName name="_xlnm.Print_Titles" localSheetId="1">【完】投資及び出資金の明細!$B:$B,【完】投資及び出資金の明細!$1:$1</definedName>
    <definedName name="_xlnm.Print_Titles" localSheetId="8">【完】補助金!$B:$B,【完】補助金!$2:$4</definedName>
  </definedNames>
  <calcPr calcId="191029"/>
</workbook>
</file>

<file path=xl/calcChain.xml><?xml version="1.0" encoding="utf-8"?>
<calcChain xmlns="http://schemas.openxmlformats.org/spreadsheetml/2006/main">
  <c r="H20" i="9" l="1"/>
  <c r="C26" i="8"/>
  <c r="I12" i="8"/>
  <c r="H12" i="8"/>
  <c r="F5" i="16" l="1"/>
  <c r="F24" i="16" l="1"/>
  <c r="F23" i="16"/>
  <c r="G5" i="9" l="1"/>
  <c r="G6" i="9"/>
  <c r="G7" i="9"/>
  <c r="C20" i="9"/>
  <c r="D20" i="9"/>
  <c r="F23" i="15" l="1"/>
  <c r="F24" i="15" s="1"/>
  <c r="C5" i="21" l="1"/>
  <c r="B5" i="21" s="1"/>
  <c r="B13" i="21"/>
  <c r="H15" i="20"/>
  <c r="G15" i="20"/>
  <c r="F15" i="20"/>
  <c r="E15" i="20"/>
  <c r="C15" i="20" s="1"/>
  <c r="H14" i="20"/>
  <c r="G14" i="20"/>
  <c r="F14" i="20"/>
  <c r="E14" i="20"/>
  <c r="C14" i="20" s="1"/>
  <c r="C8" i="20"/>
  <c r="C12" i="20"/>
  <c r="C11" i="20"/>
  <c r="C10" i="20"/>
  <c r="C9" i="20"/>
  <c r="J30" i="7" l="1"/>
  <c r="I30" i="7"/>
  <c r="H30" i="7"/>
  <c r="G30" i="7"/>
  <c r="F30" i="7"/>
  <c r="E30" i="7"/>
  <c r="D30" i="7"/>
  <c r="K34" i="7"/>
  <c r="F19" i="16" l="1"/>
  <c r="H25" i="8" l="1"/>
  <c r="H24" i="8"/>
  <c r="H23" i="8"/>
  <c r="H22" i="8"/>
  <c r="H21" i="8"/>
  <c r="H20" i="8"/>
  <c r="H19" i="8"/>
  <c r="H18" i="8"/>
  <c r="H17" i="8"/>
  <c r="H16" i="8"/>
  <c r="H15" i="8"/>
  <c r="H14" i="8"/>
  <c r="H13" i="8"/>
  <c r="F25" i="8"/>
  <c r="I25" i="8" s="1"/>
  <c r="F24" i="8"/>
  <c r="I24" i="8" s="1"/>
  <c r="F23" i="8"/>
  <c r="F22" i="8"/>
  <c r="F21" i="8"/>
  <c r="I21" i="8" s="1"/>
  <c r="F20" i="8"/>
  <c r="F19" i="8"/>
  <c r="I19" i="8" s="1"/>
  <c r="F18" i="8"/>
  <c r="F17" i="8"/>
  <c r="F16" i="8"/>
  <c r="F15" i="8"/>
  <c r="I15" i="8" s="1"/>
  <c r="F14" i="8"/>
  <c r="I14" i="8" s="1"/>
  <c r="F13" i="8"/>
  <c r="I13" i="8" s="1"/>
  <c r="F7" i="8"/>
  <c r="F6" i="8"/>
  <c r="F5" i="8"/>
  <c r="H7" i="8"/>
  <c r="H6" i="8"/>
  <c r="H5" i="8"/>
  <c r="I5" i="8" s="1"/>
  <c r="F15" i="11"/>
  <c r="I22" i="8" l="1"/>
  <c r="I17" i="8"/>
  <c r="I6" i="8"/>
  <c r="I7" i="8"/>
  <c r="I23" i="8"/>
  <c r="I20" i="8"/>
  <c r="I18" i="8"/>
  <c r="I16" i="8"/>
  <c r="C17" i="11" l="1"/>
  <c r="G26" i="8"/>
  <c r="D26" i="8"/>
  <c r="F20" i="9" l="1"/>
  <c r="G19" i="9"/>
  <c r="G18" i="9"/>
  <c r="D40" i="7" l="1"/>
  <c r="E40" i="7"/>
  <c r="H40" i="7"/>
  <c r="I40" i="7"/>
  <c r="J40" i="7"/>
  <c r="H17" i="11" l="1"/>
  <c r="K8" i="8"/>
  <c r="J8" i="8"/>
  <c r="G8" i="8"/>
  <c r="E8" i="8"/>
  <c r="D8" i="8"/>
  <c r="C8" i="8"/>
  <c r="K12" i="8" l="1"/>
  <c r="C17" i="20" l="1"/>
  <c r="C16" i="20"/>
  <c r="C7" i="20"/>
  <c r="D18" i="20" l="1"/>
  <c r="E18" i="20"/>
  <c r="H18" i="20"/>
  <c r="L18" i="20"/>
  <c r="K18" i="20"/>
  <c r="J18" i="20"/>
  <c r="I18" i="20"/>
  <c r="F18" i="20"/>
  <c r="C18" i="20" l="1"/>
  <c r="G18" i="20"/>
  <c r="N5" i="21" l="1"/>
  <c r="N13" i="21"/>
  <c r="G16" i="9"/>
  <c r="H4" i="8"/>
  <c r="G6" i="14" l="1"/>
  <c r="G5" i="14"/>
  <c r="G8" i="10" l="1"/>
  <c r="G7" i="10"/>
  <c r="G5" i="10"/>
  <c r="F9" i="10"/>
  <c r="E9" i="10"/>
  <c r="D9" i="10"/>
  <c r="C9" i="10"/>
  <c r="G17" i="9"/>
  <c r="G15" i="9"/>
  <c r="G14" i="9"/>
  <c r="G13" i="9"/>
  <c r="G12" i="9"/>
  <c r="G11" i="9"/>
  <c r="G10" i="9"/>
  <c r="G9" i="9"/>
  <c r="G8" i="9"/>
  <c r="K24" i="8"/>
  <c r="K23" i="8"/>
  <c r="K22" i="8"/>
  <c r="K21" i="8"/>
  <c r="G20" i="9" l="1"/>
  <c r="G9" i="10"/>
  <c r="K46" i="7" l="1"/>
  <c r="K45" i="7"/>
  <c r="K43" i="7"/>
  <c r="K42" i="7"/>
  <c r="K41" i="7"/>
  <c r="K39" i="7"/>
  <c r="K33" i="7"/>
  <c r="K32" i="7"/>
  <c r="K31" i="7"/>
  <c r="K30" i="7" l="1"/>
  <c r="E20" i="9"/>
  <c r="F25" i="16" l="1"/>
  <c r="F22" i="16"/>
  <c r="F28" i="16" l="1"/>
  <c r="F26" i="16"/>
  <c r="K25" i="8"/>
  <c r="K20" i="8"/>
  <c r="K19" i="8"/>
  <c r="K18" i="8"/>
  <c r="K17" i="8"/>
  <c r="K16" i="8"/>
  <c r="K15" i="8"/>
  <c r="K14" i="8"/>
  <c r="K13" i="8"/>
  <c r="F12" i="8"/>
  <c r="F4" i="8"/>
  <c r="C6" i="18"/>
  <c r="F27" i="16" l="1"/>
  <c r="F29" i="16"/>
  <c r="I4" i="8"/>
  <c r="I8" i="8" s="1"/>
  <c r="F8" i="8"/>
  <c r="G7" i="14"/>
  <c r="F7" i="14"/>
  <c r="G7" i="11"/>
  <c r="H7" i="11"/>
  <c r="C7" i="11"/>
  <c r="C18" i="11" s="1"/>
  <c r="D7" i="11"/>
  <c r="E26" i="8" l="1"/>
  <c r="F26" i="8"/>
  <c r="I26" i="8"/>
  <c r="J26" i="8"/>
  <c r="K26" i="8"/>
  <c r="L26" i="8"/>
  <c r="F10" i="15" l="1"/>
  <c r="F25" i="15" s="1"/>
  <c r="E7" i="14" l="1"/>
  <c r="D7" i="14"/>
  <c r="C7" i="14"/>
  <c r="H18" i="11" l="1"/>
  <c r="G17" i="11"/>
  <c r="D17" i="11"/>
  <c r="D18" i="11" s="1"/>
  <c r="G18" i="11" l="1"/>
  <c r="K40" i="7" l="1"/>
  <c r="J47" i="7"/>
  <c r="I47" i="7"/>
  <c r="H47" i="7"/>
  <c r="G47" i="7"/>
  <c r="K47" i="7" l="1"/>
  <c r="E47" i="7"/>
  <c r="F47" i="7"/>
  <c r="D47" i="7"/>
</calcChain>
</file>

<file path=xl/sharedStrings.xml><?xml version="1.0" encoding="utf-8"?>
<sst xmlns="http://schemas.openxmlformats.org/spreadsheetml/2006/main" count="384" uniqueCount="268">
  <si>
    <t>金額</t>
    <rPh sb="0" eb="2">
      <t>キンガク</t>
    </rPh>
    <phoneticPr fontId="3"/>
  </si>
  <si>
    <t>土地</t>
    <rPh sb="0" eb="2">
      <t>トチ</t>
    </rPh>
    <phoneticPr fontId="3"/>
  </si>
  <si>
    <t>その他</t>
    <rPh sb="2" eb="3">
      <t>ホカ</t>
    </rPh>
    <phoneticPr fontId="3"/>
  </si>
  <si>
    <t>有価証券</t>
    <rPh sb="0" eb="2">
      <t>ユウカ</t>
    </rPh>
    <rPh sb="2" eb="4">
      <t>ショウケン</t>
    </rPh>
    <phoneticPr fontId="3"/>
  </si>
  <si>
    <t>長期貸付金</t>
    <rPh sb="0" eb="2">
      <t>チョウキ</t>
    </rPh>
    <rPh sb="2" eb="5">
      <t>カシツケキン</t>
    </rPh>
    <phoneticPr fontId="3"/>
  </si>
  <si>
    <t>減債基金</t>
    <rPh sb="0" eb="2">
      <t>ゲンサイ</t>
    </rPh>
    <rPh sb="2" eb="4">
      <t>キキン</t>
    </rPh>
    <phoneticPr fontId="3"/>
  </si>
  <si>
    <t>現金預金</t>
    <rPh sb="0" eb="2">
      <t>ゲンキン</t>
    </rPh>
    <rPh sb="2" eb="4">
      <t>ヨキン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</si>
  <si>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</si>
  <si>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</si>
  <si>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合計</t>
    <rPh sb="0" eb="2">
      <t>ゴウケイ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</si>
  <si>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</si>
  <si>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</si>
  <si>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11"/>
  </si>
  <si>
    <t>附属明細書</t>
    <rPh sb="0" eb="2">
      <t>フゾク</t>
    </rPh>
    <rPh sb="2" eb="5">
      <t>メイサイショ</t>
    </rPh>
    <phoneticPr fontId="1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</si>
  <si>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1"/>
  </si>
  <si>
    <t>（１）資産項目の明細</t>
    <rPh sb="3" eb="5">
      <t>シサン</t>
    </rPh>
    <rPh sb="5" eb="7">
      <t>コウモク</t>
    </rPh>
    <rPh sb="8" eb="10">
      <t>メイサイ</t>
    </rPh>
    <phoneticPr fontId="11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</si>
  <si>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1"/>
  </si>
  <si>
    <t>区分</t>
    <rPh sb="0" eb="2">
      <t>クブン</t>
    </rPh>
    <phoneticPr fontId="11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</si>
  <si>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</si>
  <si>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</si>
  <si>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</si>
  <si>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</si>
  <si>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</si>
  <si>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</si>
  <si>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1"/>
  </si>
  <si>
    <t xml:space="preserve"> 事業用資産</t>
    <rPh sb="1" eb="4">
      <t>ジギョウヨウ</t>
    </rPh>
    <rPh sb="4" eb="6">
      <t>シサン</t>
    </rPh>
    <phoneticPr fontId="11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</si>
  <si>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</si>
  <si>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11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</si>
  <si>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</si>
  <si>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</si>
  <si>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11"/>
  </si>
  <si>
    <t>　　浮標等</t>
    <rPh sb="2" eb="4">
      <t>フヒョウ</t>
    </rPh>
    <rPh sb="4" eb="5">
      <t>ナド</t>
    </rPh>
    <phoneticPr fontId="11"/>
  </si>
  <si>
    <t>　　航空機</t>
    <rPh sb="2" eb="5">
      <t>コウクウキ</t>
    </rPh>
    <phoneticPr fontId="11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</si>
  <si>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</si>
  <si>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11"/>
  </si>
  <si>
    <t xml:space="preserve"> インフラ資産</t>
    <rPh sb="5" eb="7">
      <t>シサン</t>
    </rPh>
    <phoneticPr fontId="11"/>
  </si>
  <si>
    <t>　　土地</t>
    <rPh sb="2" eb="4">
      <t>トチ</t>
    </rPh>
    <phoneticPr fontId="3"/>
  </si>
  <si>
    <t>　　建物</t>
    <rPh sb="2" eb="4">
      <t>タテモノ</t>
    </rPh>
    <phoneticPr fontId="11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</si>
  <si>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</si>
  <si>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</si>
  <si>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11"/>
  </si>
  <si>
    <t>福祉</t>
    <rPh sb="0" eb="2">
      <t>フクシ</t>
    </rPh>
    <phoneticPr fontId="11"/>
  </si>
  <si>
    <t>環境衛生</t>
    <rPh sb="0" eb="2">
      <t>カンキョウ</t>
    </rPh>
    <rPh sb="2" eb="4">
      <t>エイセイ</t>
    </rPh>
    <phoneticPr fontId="11"/>
  </si>
  <si>
    <t>産業振興</t>
    <rPh sb="0" eb="2">
      <t>サンギョウ</t>
    </rPh>
    <rPh sb="2" eb="4">
      <t>シンコウ</t>
    </rPh>
    <phoneticPr fontId="11"/>
  </si>
  <si>
    <t>消防</t>
    <rPh sb="0" eb="2">
      <t>ショウボウ</t>
    </rPh>
    <phoneticPr fontId="11"/>
  </si>
  <si>
    <t>総務</t>
    <rPh sb="0" eb="2">
      <t>ソウム</t>
    </rPh>
    <phoneticPr fontId="11"/>
  </si>
  <si>
    <t>合計</t>
    <rPh sb="0" eb="2">
      <t>ゴウケイ</t>
    </rPh>
    <phoneticPr fontId="11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</si>
  <si>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1"/>
  </si>
  <si>
    <t>相手先名</t>
    <rPh sb="0" eb="3">
      <t>アイテサキ</t>
    </rPh>
    <rPh sb="3" eb="4">
      <t>メイ</t>
    </rPh>
    <phoneticPr fontId="3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</si>
  <si>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</si>
  <si>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 xml:space="preserve">
資産
（B)</t>
    <rPh sb="1" eb="3">
      <t>シサン</t>
    </rPh>
    <phoneticPr fontId="3"/>
  </si>
  <si>
    <t xml:space="preserve">
負債
（C)</t>
    <rPh sb="1" eb="3">
      <t>フサイ</t>
    </rPh>
    <phoneticPr fontId="3"/>
  </si>
  <si>
    <t>純資産額
（B）－（C)
（D)</t>
    <rPh sb="0" eb="3">
      <t>ジュンシサン</t>
    </rPh>
    <rPh sb="3" eb="4">
      <t>ガク</t>
    </rPh>
    <phoneticPr fontId="3"/>
  </si>
  <si>
    <t xml:space="preserve">
資本金
（E)</t>
    <rPh sb="1" eb="4">
      <t>シホンキン</t>
    </rPh>
    <phoneticPr fontId="3"/>
  </si>
  <si>
    <t>出資割合（％）
（A）/（E)
（F)</t>
    <rPh sb="0" eb="2">
      <t>シュッシ</t>
    </rPh>
    <rPh sb="2" eb="4">
      <t>ワリアイ</t>
    </rPh>
    <phoneticPr fontId="3"/>
  </si>
  <si>
    <t>実質価額
（D)×（F)
（G)</t>
    <rPh sb="0" eb="2">
      <t>ジッシツ</t>
    </rPh>
    <rPh sb="2" eb="4">
      <t>カガク</t>
    </rPh>
    <phoneticPr fontId="11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</si>
  <si>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1"/>
  </si>
  <si>
    <t xml:space="preserve">
出資金額
（A)</t>
    <rPh sb="1" eb="3">
      <t>シュッシ</t>
    </rPh>
    <rPh sb="3" eb="5">
      <t>キンガク</t>
    </rPh>
    <phoneticPr fontId="3"/>
  </si>
  <si>
    <t xml:space="preserve">
強制評価減
（H)</t>
    <rPh sb="1" eb="3">
      <t>キョウセイ</t>
    </rPh>
    <rPh sb="3" eb="5">
      <t>ヒョウカ</t>
    </rPh>
    <rPh sb="5" eb="6">
      <t>ゲン</t>
    </rPh>
    <phoneticPr fontId="11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</si>
  <si>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1"/>
  </si>
  <si>
    <t>種類</t>
    <rPh sb="0" eb="2">
      <t>シュルイ</t>
    </rPh>
    <phoneticPr fontId="3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</si>
  <si>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</si>
  <si>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</si>
  <si>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</si>
  <si>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（参考）
貸付金計</t>
    <rPh sb="1" eb="3">
      <t>サンコウ</t>
    </rPh>
    <rPh sb="5" eb="8">
      <t>カシツケキン</t>
    </rPh>
    <rPh sb="8" eb="9">
      <t>ケイ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</si>
  <si>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1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</si>
  <si>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1"/>
  </si>
  <si>
    <t>その他の貸付金</t>
    <rPh sb="2" eb="3">
      <t>タ</t>
    </rPh>
    <rPh sb="4" eb="7">
      <t>カシツケキン</t>
    </rPh>
    <phoneticPr fontId="11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</si>
  <si>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1"/>
  </si>
  <si>
    <t>⑦未収金の明細</t>
    <rPh sb="1" eb="4">
      <t>ミシュウキン</t>
    </rPh>
    <rPh sb="5" eb="7">
      <t>メイサイ</t>
    </rPh>
    <phoneticPr fontId="11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</si>
  <si>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</si>
  <si>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3"/>
  </si>
  <si>
    <t>【貸付金】</t>
    <rPh sb="1" eb="4">
      <t>カシツケキン</t>
    </rPh>
    <phoneticPr fontId="3"/>
  </si>
  <si>
    <t>小計</t>
    <rPh sb="0" eb="2">
      <t>ショウケイ</t>
    </rPh>
    <phoneticPr fontId="11"/>
  </si>
  <si>
    <t>【未収金】</t>
    <rPh sb="1" eb="4">
      <t>ミシュウキン</t>
    </rPh>
    <phoneticPr fontId="3"/>
  </si>
  <si>
    <t>税等未収金</t>
    <rPh sb="0" eb="1">
      <t>ゼイ</t>
    </rPh>
    <rPh sb="1" eb="2">
      <t>ナド</t>
    </rPh>
    <rPh sb="2" eb="5">
      <t>ミシュウキン</t>
    </rPh>
    <phoneticPr fontId="11"/>
  </si>
  <si>
    <t>その他の未収金</t>
    <rPh sb="2" eb="3">
      <t>タ</t>
    </rPh>
    <rPh sb="4" eb="7">
      <t>ミシュウキン</t>
    </rPh>
    <phoneticPr fontId="11"/>
  </si>
  <si>
    <t>（２）負債項目の明細</t>
    <rPh sb="3" eb="5">
      <t>フサイ</t>
    </rPh>
    <rPh sb="5" eb="7">
      <t>コウモク</t>
    </rPh>
    <rPh sb="8" eb="10">
      <t>メイサイ</t>
    </rPh>
    <phoneticPr fontId="11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</si>
  <si>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1"/>
  </si>
  <si>
    <t>地方債残高</t>
    <rPh sb="0" eb="3">
      <t>チホウサイ</t>
    </rPh>
    <rPh sb="3" eb="5">
      <t>ザンダカ</t>
    </rPh>
    <phoneticPr fontId="23"/>
  </si>
  <si>
    <t>政府資金</t>
    <rPh sb="0" eb="2">
      <t>セイフ</t>
    </rPh>
    <rPh sb="2" eb="4">
      <t>シキン</t>
    </rPh>
    <phoneticPr fontId="23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</si>
  <si>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3"/>
  </si>
  <si>
    <t>市中銀行</t>
    <rPh sb="0" eb="2">
      <t>シチュウ</t>
    </rPh>
    <rPh sb="2" eb="4">
      <t>ギンコウ</t>
    </rPh>
    <phoneticPr fontId="23"/>
  </si>
  <si>
    <t>その他の
金融機関</t>
    <rPh sb="2" eb="3">
      <t>タ</t>
    </rPh>
    <rPh sb="5" eb="7">
      <t>キンユウ</t>
    </rPh>
    <rPh sb="7" eb="9">
      <t>キカン</t>
    </rPh>
    <phoneticPr fontId="23"/>
  </si>
  <si>
    <t>市場公募債</t>
    <rPh sb="0" eb="2">
      <t>シジョウ</t>
    </rPh>
    <rPh sb="2" eb="5">
      <t>コウボサイ</t>
    </rPh>
    <phoneticPr fontId="23"/>
  </si>
  <si>
    <t>その他</t>
    <rPh sb="2" eb="3">
      <t>タ</t>
    </rPh>
    <phoneticPr fontId="23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</si>
  <si>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</si>
  <si>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</si>
  <si>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</si>
  <si>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11"/>
  </si>
  <si>
    <t>　　一般公共事業</t>
    <rPh sb="2" eb="4">
      <t>イッパン</t>
    </rPh>
    <rPh sb="4" eb="6">
      <t>コウキョウ</t>
    </rPh>
    <rPh sb="6" eb="8">
      <t>ジギョウ</t>
    </rPh>
    <phoneticPr fontId="11"/>
  </si>
  <si>
    <t>　　公営住宅建設</t>
    <rPh sb="2" eb="4">
      <t>コウエイ</t>
    </rPh>
    <rPh sb="4" eb="6">
      <t>ジュウタク</t>
    </rPh>
    <rPh sb="6" eb="8">
      <t>ケンセツ</t>
    </rPh>
    <phoneticPr fontId="11"/>
  </si>
  <si>
    <t>　　災害復旧</t>
    <rPh sb="2" eb="4">
      <t>サイガイ</t>
    </rPh>
    <rPh sb="4" eb="6">
      <t>フッキュウ</t>
    </rPh>
    <phoneticPr fontId="11"/>
  </si>
  <si>
    <t>　　教育・福祉施設</t>
    <rPh sb="2" eb="4">
      <t>キョウイク</t>
    </rPh>
    <rPh sb="5" eb="7">
      <t>フクシ</t>
    </rPh>
    <rPh sb="7" eb="9">
      <t>シセツ</t>
    </rPh>
    <phoneticPr fontId="11"/>
  </si>
  <si>
    <t>　　一般単独事業</t>
    <rPh sb="2" eb="4">
      <t>イッパン</t>
    </rPh>
    <rPh sb="4" eb="6">
      <t>タンドク</t>
    </rPh>
    <rPh sb="6" eb="8">
      <t>ジギョウ</t>
    </rPh>
    <phoneticPr fontId="11"/>
  </si>
  <si>
    <t>　　その他</t>
    <rPh sb="4" eb="5">
      <t>ホカ</t>
    </rPh>
    <phoneticPr fontId="11"/>
  </si>
  <si>
    <t>【特別分】</t>
    <rPh sb="1" eb="3">
      <t>トクベツ</t>
    </rPh>
    <rPh sb="3" eb="4">
      <t>ブン</t>
    </rPh>
    <phoneticPr fontId="11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</si>
  <si>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4"/>
  </si>
  <si>
    <t>　　減税補てん債</t>
    <rPh sb="2" eb="4">
      <t>ゲンゼイ</t>
    </rPh>
    <rPh sb="4" eb="5">
      <t>ホ</t>
    </rPh>
    <rPh sb="7" eb="8">
      <t>サイ</t>
    </rPh>
    <phoneticPr fontId="24"/>
  </si>
  <si>
    <t>　　退職手当債</t>
    <rPh sb="2" eb="4">
      <t>タイショク</t>
    </rPh>
    <rPh sb="4" eb="6">
      <t>テアテ</t>
    </rPh>
    <rPh sb="6" eb="7">
      <t>サイ</t>
    </rPh>
    <phoneticPr fontId="24"/>
  </si>
  <si>
    <t>　　その他</t>
    <rPh sb="4" eb="5">
      <t>タ</t>
    </rPh>
    <phoneticPr fontId="24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</si>
  <si>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</si>
  <si>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23"/>
  </si>
  <si>
    <t>1.5％超
2.0％以下</t>
    <rPh sb="4" eb="5">
      <t>チョウ</t>
    </rPh>
    <rPh sb="10" eb="12">
      <t>イカ</t>
    </rPh>
    <phoneticPr fontId="23"/>
  </si>
  <si>
    <t>2.0％超
2.5％以下</t>
    <rPh sb="4" eb="5">
      <t>チョウ</t>
    </rPh>
    <rPh sb="10" eb="12">
      <t>イカ</t>
    </rPh>
    <phoneticPr fontId="23"/>
  </si>
  <si>
    <t>2.5％超
3.0％以下</t>
    <rPh sb="4" eb="5">
      <t>チョウ</t>
    </rPh>
    <rPh sb="10" eb="12">
      <t>イカ</t>
    </rPh>
    <phoneticPr fontId="23"/>
  </si>
  <si>
    <t>3.0％超
3.5％以下</t>
    <rPh sb="4" eb="5">
      <t>チョウ</t>
    </rPh>
    <rPh sb="10" eb="12">
      <t>イカ</t>
    </rPh>
    <phoneticPr fontId="23"/>
  </si>
  <si>
    <t>3.5％超
4.0％以下</t>
    <rPh sb="4" eb="5">
      <t>チョウ</t>
    </rPh>
    <rPh sb="10" eb="12">
      <t>イカ</t>
    </rPh>
    <phoneticPr fontId="23"/>
  </si>
  <si>
    <t>4.0％超</t>
    <rPh sb="4" eb="5">
      <t>チョウ</t>
    </rPh>
    <phoneticPr fontId="23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</si>
  <si>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3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</si>
  <si>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</si>
  <si>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</si>
  <si>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</si>
  <si>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</si>
  <si>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</si>
  <si>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</si>
  <si>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</si>
  <si>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</si>
  <si>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</si>
  <si>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</si>
  <si>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</si>
  <si>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3"/>
  </si>
  <si>
    <t>契約条項の概要</t>
    <rPh sb="0" eb="2">
      <t>ケイヤク</t>
    </rPh>
    <rPh sb="2" eb="4">
      <t>ジョウコウ</t>
    </rPh>
    <rPh sb="5" eb="7">
      <t>ガイヨウ</t>
    </rPh>
    <phoneticPr fontId="23"/>
  </si>
  <si>
    <t>⑤引当金の明細</t>
    <rPh sb="1" eb="4">
      <t>ヒキアテキン</t>
    </rPh>
    <rPh sb="5" eb="7">
      <t>メイサイ</t>
    </rPh>
    <phoneticPr fontId="11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</si>
  <si>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</si>
  <si>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</si>
  <si>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</si>
  <si>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</si>
  <si>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</si>
  <si>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11"/>
  </si>
  <si>
    <t>その他</t>
    <rPh sb="2" eb="3">
      <t>タ</t>
    </rPh>
    <phoneticPr fontId="11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</si>
  <si>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</si>
  <si>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（１）補助金等の明細</t>
    <rPh sb="3" eb="7">
      <t>ホジョキンナド</t>
    </rPh>
    <rPh sb="8" eb="10">
      <t>メイサイ</t>
    </rPh>
    <phoneticPr fontId="11"/>
  </si>
  <si>
    <t>名称</t>
    <rPh sb="0" eb="2">
      <t>メイショウ</t>
    </rPh>
    <phoneticPr fontId="11"/>
  </si>
  <si>
    <t>相手先</t>
    <rPh sb="0" eb="3">
      <t>アイテサキ</t>
    </rPh>
    <phoneticPr fontId="11"/>
  </si>
  <si>
    <t>金額</t>
    <rPh sb="0" eb="2">
      <t>キンガク</t>
    </rPh>
    <phoneticPr fontId="11"/>
  </si>
  <si>
    <t>支出目的</t>
    <rPh sb="0" eb="2">
      <t>シシュツ</t>
    </rPh>
    <rPh sb="2" eb="4">
      <t>モクテキ</t>
    </rPh>
    <phoneticPr fontId="11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</si>
  <si>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1"/>
  </si>
  <si>
    <t>計</t>
    <rPh sb="0" eb="1">
      <t>ケイ</t>
    </rPh>
    <phoneticPr fontId="11"/>
  </si>
  <si>
    <t>その他の補助金等</t>
    <rPh sb="2" eb="3">
      <t>タ</t>
    </rPh>
    <rPh sb="4" eb="7">
      <t>ホジョキン</t>
    </rPh>
    <rPh sb="7" eb="8">
      <t>ナド</t>
    </rPh>
    <phoneticPr fontId="11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</si>
  <si>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</si>
  <si>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（１）財源の明細</t>
    <rPh sb="3" eb="5">
      <t>ザイゲン</t>
    </rPh>
    <rPh sb="6" eb="8">
      <t>メイサイ</t>
    </rPh>
    <phoneticPr fontId="11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</si>
  <si>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</si>
  <si>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</si>
  <si>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一般会計</t>
    <rPh sb="0" eb="2">
      <t>イッパン</t>
    </rPh>
    <rPh sb="2" eb="4">
      <t>カイケイ</t>
    </rPh>
    <phoneticPr fontId="3"/>
  </si>
  <si>
    <t>小計</t>
    <rPh sb="0" eb="2">
      <t>ショウケイ</t>
    </rPh>
    <phoneticPr fontId="3"/>
  </si>
  <si>
    <t>資本的
補助金</t>
    <rPh sb="0" eb="3">
      <t>シホンテキ</t>
    </rPh>
    <rPh sb="4" eb="7">
      <t>ホジョキン</t>
    </rPh>
    <phoneticPr fontId="11"/>
  </si>
  <si>
    <t>国庫支出金</t>
    <rPh sb="0" eb="2">
      <t>コッコ</t>
    </rPh>
    <rPh sb="2" eb="5">
      <t>シシュツキン</t>
    </rPh>
    <phoneticPr fontId="3"/>
  </si>
  <si>
    <t>都道府県等支出金</t>
    <rPh sb="0" eb="4">
      <t>トドウフケン</t>
    </rPh>
    <rPh sb="4" eb="5">
      <t>ナド</t>
    </rPh>
    <rPh sb="5" eb="8">
      <t>シシュツキン</t>
    </rPh>
    <phoneticPr fontId="3"/>
  </si>
  <si>
    <t>経常的
補助金</t>
    <rPh sb="0" eb="3">
      <t>ケイジョウテキ</t>
    </rPh>
    <rPh sb="4" eb="7">
      <t>ホジョキン</t>
    </rPh>
    <phoneticPr fontId="11"/>
  </si>
  <si>
    <t>（２）財源情報の明細</t>
    <rPh sb="3" eb="5">
      <t>ザイゲン</t>
    </rPh>
    <rPh sb="5" eb="7">
      <t>ジョウホウ</t>
    </rPh>
    <rPh sb="8" eb="10">
      <t>メイサイ</t>
    </rPh>
    <phoneticPr fontId="11"/>
  </si>
  <si>
    <t>内訳</t>
    <rPh sb="0" eb="2">
      <t>ウチワケ</t>
    </rPh>
    <phoneticPr fontId="11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</si>
  <si>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1"/>
  </si>
  <si>
    <t>地方債</t>
    <rPh sb="0" eb="3">
      <t>チホウサイ</t>
    </rPh>
    <phoneticPr fontId="11"/>
  </si>
  <si>
    <t>税収等</t>
    <rPh sb="0" eb="3">
      <t>ゼイシュウナド</t>
    </rPh>
    <phoneticPr fontId="11"/>
  </si>
  <si>
    <t>その他</t>
    <rPh sb="2" eb="3">
      <t>ホカ</t>
    </rPh>
    <phoneticPr fontId="11"/>
  </si>
  <si>
    <t>純行政コスト</t>
    <rPh sb="0" eb="1">
      <t>ジュン</t>
    </rPh>
    <rPh sb="1" eb="3">
      <t>ギョウセイ</t>
    </rPh>
    <phoneticPr fontId="11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</si>
  <si>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1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</si>
  <si>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1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</si>
  <si>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1"/>
  </si>
  <si>
    <t>（１）資金の明細</t>
    <rPh sb="3" eb="5">
      <t>シキン</t>
    </rPh>
    <rPh sb="6" eb="8">
      <t>メイサイ</t>
    </rPh>
    <phoneticPr fontId="11"/>
  </si>
  <si>
    <t>要求払預金</t>
    <rPh sb="0" eb="2">
      <t>ヨウキュウ</t>
    </rPh>
    <rPh sb="2" eb="3">
      <t>ハラ</t>
    </rPh>
    <rPh sb="3" eb="5">
      <t>ヨキン</t>
    </rPh>
    <phoneticPr fontId="3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</si>
  <si>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1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</si>
  <si>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1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</si>
  <si>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1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</si>
  <si>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1"/>
  </si>
  <si>
    <t>④基金の明細</t>
    <phoneticPr fontId="11"/>
  </si>
  <si>
    <t>⑤貸付金の明細</t>
    <phoneticPr fontId="11"/>
  </si>
  <si>
    <t>（単位：円）</t>
    <rPh sb="1" eb="3">
      <t>タンイ</t>
    </rPh>
    <rPh sb="4" eb="5">
      <t>エン</t>
    </rPh>
    <phoneticPr fontId="11"/>
  </si>
  <si>
    <t xml:space="preserve">    軽自動車税</t>
    <rPh sb="4" eb="8">
      <t>ケイジドウシャ</t>
    </rPh>
    <rPh sb="8" eb="9">
      <t>ゼイ</t>
    </rPh>
    <phoneticPr fontId="2"/>
  </si>
  <si>
    <t>　　使用料</t>
    <rPh sb="2" eb="5">
      <t>シヨウリョウ</t>
    </rPh>
    <phoneticPr fontId="11"/>
  </si>
  <si>
    <t>-</t>
    <phoneticPr fontId="3"/>
  </si>
  <si>
    <t>賞与等引当金</t>
    <phoneticPr fontId="3"/>
  </si>
  <si>
    <t>退職手当引当金</t>
    <phoneticPr fontId="3"/>
  </si>
  <si>
    <t>地方公営事業</t>
    <rPh sb="0" eb="2">
      <t>チホウ</t>
    </rPh>
    <rPh sb="2" eb="4">
      <t>コウエイ</t>
    </rPh>
    <rPh sb="4" eb="6">
      <t>ジギョウ</t>
    </rPh>
    <phoneticPr fontId="11"/>
  </si>
  <si>
    <t>第三セクター等</t>
    <rPh sb="0" eb="1">
      <t>ダイ</t>
    </rPh>
    <rPh sb="1" eb="2">
      <t>サン</t>
    </rPh>
    <rPh sb="6" eb="7">
      <t>ナド</t>
    </rPh>
    <phoneticPr fontId="11"/>
  </si>
  <si>
    <t>総計</t>
    <rPh sb="0" eb="2">
      <t>ソウケイ</t>
    </rPh>
    <phoneticPr fontId="3"/>
  </si>
  <si>
    <t>税収等</t>
    <rPh sb="0" eb="2">
      <t>ゼイシュウ</t>
    </rPh>
    <rPh sb="2" eb="3">
      <t>トウ</t>
    </rPh>
    <phoneticPr fontId="3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</si>
  <si>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3"/>
  </si>
  <si>
    <t>③投資及び出資金の明細</t>
    <phoneticPr fontId="11"/>
  </si>
  <si>
    <t>島根県</t>
    <rPh sb="0" eb="3">
      <t>シマネケン</t>
    </rPh>
    <phoneticPr fontId="3"/>
  </si>
  <si>
    <t>その他</t>
    <rPh sb="2" eb="3">
      <t>タ</t>
    </rPh>
    <phoneticPr fontId="3"/>
  </si>
  <si>
    <t>衛生</t>
    <rPh sb="0" eb="2">
      <t>エイセイ</t>
    </rPh>
    <phoneticPr fontId="3"/>
  </si>
  <si>
    <t>一部事務組合・広域連合負担金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rPh sb="11" eb="14">
      <t>フタンキン</t>
    </rPh>
    <phoneticPr fontId="3"/>
  </si>
  <si>
    <t>飯南町観光協会補助金</t>
  </si>
  <si>
    <t>一般社団法人　飯南町観光協会</t>
  </si>
  <si>
    <t>一畑電気鉄道株式会社</t>
    <rPh sb="0" eb="2">
      <t>イチバタ</t>
    </rPh>
    <rPh sb="2" eb="4">
      <t>デンキ</t>
    </rPh>
    <rPh sb="4" eb="6">
      <t>テツドウ</t>
    </rPh>
    <rPh sb="6" eb="8">
      <t>カブシキ</t>
    </rPh>
    <rPh sb="8" eb="10">
      <t>カイシャ</t>
    </rPh>
    <phoneticPr fontId="3"/>
  </si>
  <si>
    <t>株式会社山陰放送</t>
    <rPh sb="0" eb="2">
      <t>カブシキ</t>
    </rPh>
    <rPh sb="2" eb="4">
      <t>カイシャ</t>
    </rPh>
    <rPh sb="4" eb="6">
      <t>サンイン</t>
    </rPh>
    <rPh sb="6" eb="8">
      <t>ホウソウ</t>
    </rPh>
    <phoneticPr fontId="3"/>
  </si>
  <si>
    <t>株式会社山陰中央新報</t>
    <rPh sb="0" eb="2">
      <t>カブシキ</t>
    </rPh>
    <rPh sb="2" eb="4">
      <t>カイシャ</t>
    </rPh>
    <rPh sb="4" eb="6">
      <t>サンイン</t>
    </rPh>
    <rPh sb="6" eb="8">
      <t>チュウオウ</t>
    </rPh>
    <rPh sb="8" eb="10">
      <t>シンポウ</t>
    </rPh>
    <phoneticPr fontId="3"/>
  </si>
  <si>
    <t>飯南町病院事業</t>
    <rPh sb="0" eb="2">
      <t>イイナン</t>
    </rPh>
    <rPh sb="2" eb="3">
      <t>チョウ</t>
    </rPh>
    <rPh sb="3" eb="5">
      <t>ビョウイン</t>
    </rPh>
    <rPh sb="5" eb="7">
      <t>ジギョウ</t>
    </rPh>
    <phoneticPr fontId="2"/>
  </si>
  <si>
    <t>まちづくり基金</t>
    <rPh sb="5" eb="7">
      <t>キキン</t>
    </rPh>
    <phoneticPr fontId="3"/>
  </si>
  <si>
    <t>福祉基金</t>
    <rPh sb="0" eb="2">
      <t>フクシ</t>
    </rPh>
    <rPh sb="2" eb="4">
      <t>キキン</t>
    </rPh>
    <phoneticPr fontId="3"/>
  </si>
  <si>
    <t>ふるさと水と土基金</t>
    <rPh sb="4" eb="5">
      <t>ミズ</t>
    </rPh>
    <rPh sb="6" eb="7">
      <t>ツチ</t>
    </rPh>
    <rPh sb="7" eb="9">
      <t>キキン</t>
    </rPh>
    <phoneticPr fontId="3"/>
  </si>
  <si>
    <t>志津見ダム周辺施設管理基金</t>
    <rPh sb="0" eb="1">
      <t>シ</t>
    </rPh>
    <rPh sb="1" eb="2">
      <t>ツ</t>
    </rPh>
    <rPh sb="2" eb="3">
      <t>ミ</t>
    </rPh>
    <rPh sb="5" eb="7">
      <t>シュウヘン</t>
    </rPh>
    <rPh sb="7" eb="9">
      <t>シセツ</t>
    </rPh>
    <rPh sb="9" eb="11">
      <t>カンリ</t>
    </rPh>
    <rPh sb="11" eb="13">
      <t>キキン</t>
    </rPh>
    <phoneticPr fontId="3"/>
  </si>
  <si>
    <t>自然環境保全対策基金</t>
    <rPh sb="0" eb="2">
      <t>シゼン</t>
    </rPh>
    <rPh sb="2" eb="4">
      <t>カンキョウ</t>
    </rPh>
    <rPh sb="4" eb="6">
      <t>ホゼン</t>
    </rPh>
    <rPh sb="6" eb="8">
      <t>タイサク</t>
    </rPh>
    <rPh sb="8" eb="10">
      <t>キキン</t>
    </rPh>
    <phoneticPr fontId="3"/>
  </si>
  <si>
    <t>ふるさと応援基金</t>
    <rPh sb="4" eb="6">
      <t>オウエン</t>
    </rPh>
    <rPh sb="6" eb="8">
      <t>キキン</t>
    </rPh>
    <phoneticPr fontId="3"/>
  </si>
  <si>
    <t>ふるさとの森管理基金</t>
    <rPh sb="5" eb="6">
      <t>モリ</t>
    </rPh>
    <rPh sb="6" eb="8">
      <t>カンリ</t>
    </rPh>
    <rPh sb="8" eb="10">
      <t>キキン</t>
    </rPh>
    <phoneticPr fontId="3"/>
  </si>
  <si>
    <t>若者女性応援基金</t>
    <rPh sb="0" eb="2">
      <t>ワカモノ</t>
    </rPh>
    <rPh sb="2" eb="4">
      <t>ジョセイ</t>
    </rPh>
    <rPh sb="4" eb="6">
      <t>オウエン</t>
    </rPh>
    <rPh sb="6" eb="8">
      <t>キキン</t>
    </rPh>
    <phoneticPr fontId="3"/>
  </si>
  <si>
    <t>土地開発基金</t>
    <rPh sb="0" eb="2">
      <t>トチ</t>
    </rPh>
    <rPh sb="2" eb="4">
      <t>カイハツ</t>
    </rPh>
    <rPh sb="4" eb="6">
      <t>キキン</t>
    </rPh>
    <phoneticPr fontId="3"/>
  </si>
  <si>
    <t>奨学基金</t>
    <rPh sb="0" eb="2">
      <t>ショウガク</t>
    </rPh>
    <rPh sb="2" eb="4">
      <t>キキン</t>
    </rPh>
    <phoneticPr fontId="3"/>
  </si>
  <si>
    <t>　　病院事業会計</t>
    <rPh sb="2" eb="4">
      <t>ビョウイン</t>
    </rPh>
    <rPh sb="4" eb="6">
      <t>ジギョウ</t>
    </rPh>
    <rPh sb="6" eb="8">
      <t>カイケイ</t>
    </rPh>
    <phoneticPr fontId="3"/>
  </si>
  <si>
    <t>　　島根県林業公社</t>
    <rPh sb="2" eb="4">
      <t>シマネ</t>
    </rPh>
    <rPh sb="4" eb="5">
      <t>ケン</t>
    </rPh>
    <rPh sb="5" eb="7">
      <t>リンギョウ</t>
    </rPh>
    <rPh sb="7" eb="9">
      <t>コウシャ</t>
    </rPh>
    <phoneticPr fontId="3"/>
  </si>
  <si>
    <t>　　特定非営利活動法人あかぎ福祉会貸付金</t>
    <rPh sb="2" eb="4">
      <t>トクテイ</t>
    </rPh>
    <rPh sb="4" eb="7">
      <t>ヒエイリ</t>
    </rPh>
    <rPh sb="7" eb="9">
      <t>カツドウ</t>
    </rPh>
    <rPh sb="9" eb="11">
      <t>ホウジン</t>
    </rPh>
    <rPh sb="14" eb="16">
      <t>フクシ</t>
    </rPh>
    <rPh sb="16" eb="17">
      <t>カイ</t>
    </rPh>
    <rPh sb="17" eb="19">
      <t>カシツケ</t>
    </rPh>
    <rPh sb="19" eb="20">
      <t>キン</t>
    </rPh>
    <phoneticPr fontId="3"/>
  </si>
  <si>
    <t>　　住宅新築資金等貸付金</t>
    <rPh sb="2" eb="4">
      <t>ジュウタク</t>
    </rPh>
    <rPh sb="4" eb="6">
      <t>シンチク</t>
    </rPh>
    <rPh sb="6" eb="8">
      <t>シキン</t>
    </rPh>
    <rPh sb="8" eb="9">
      <t>トウ</t>
    </rPh>
    <rPh sb="9" eb="11">
      <t>カシツケ</t>
    </rPh>
    <rPh sb="11" eb="12">
      <t>キン</t>
    </rPh>
    <phoneticPr fontId="3"/>
  </si>
  <si>
    <t xml:space="preserve">    町民税</t>
    <rPh sb="4" eb="6">
      <t>チョウミン</t>
    </rPh>
    <rPh sb="6" eb="7">
      <t>ゼイ</t>
    </rPh>
    <phoneticPr fontId="2"/>
  </si>
  <si>
    <t>　　雑入</t>
    <rPh sb="2" eb="4">
      <t>ザツニュウ</t>
    </rPh>
    <phoneticPr fontId="11"/>
  </si>
  <si>
    <t>飯南町生活路線バス車両更新基金積立金</t>
    <phoneticPr fontId="3"/>
  </si>
  <si>
    <t>中山間地域総合整備事業負担金</t>
  </si>
  <si>
    <t>産業振興</t>
    <rPh sb="0" eb="2">
      <t>サンギョウ</t>
    </rPh>
    <rPh sb="2" eb="4">
      <t>シンコウ</t>
    </rPh>
    <phoneticPr fontId="3"/>
  </si>
  <si>
    <t>県単急傾斜地崩壊対策事業負担金</t>
  </si>
  <si>
    <t>飯南町学校給食会補助金</t>
  </si>
  <si>
    <t>飯南町公民館協議会補助金</t>
  </si>
  <si>
    <t>前借分</t>
    <rPh sb="0" eb="3">
      <t>マエガリブン</t>
    </rPh>
    <phoneticPr fontId="3"/>
  </si>
  <si>
    <t>雲南地区ふるさと市町村圏振興事業基金</t>
    <rPh sb="0" eb="2">
      <t>ウンナン</t>
    </rPh>
    <rPh sb="2" eb="4">
      <t>チク</t>
    </rPh>
    <rPh sb="8" eb="11">
      <t>シチョウソン</t>
    </rPh>
    <rPh sb="11" eb="12">
      <t>ケン</t>
    </rPh>
    <rPh sb="12" eb="14">
      <t>シンコウ</t>
    </rPh>
    <rPh sb="14" eb="16">
      <t>ジギョウ</t>
    </rPh>
    <rPh sb="16" eb="18">
      <t>キキン</t>
    </rPh>
    <phoneticPr fontId="3"/>
  </si>
  <si>
    <t>島根県信用保証協会</t>
    <rPh sb="0" eb="3">
      <t>シマネケン</t>
    </rPh>
    <rPh sb="3" eb="5">
      <t>シンヨウ</t>
    </rPh>
    <rPh sb="5" eb="7">
      <t>ホショウ</t>
    </rPh>
    <rPh sb="7" eb="9">
      <t>キョウカイ</t>
    </rPh>
    <phoneticPr fontId="3"/>
  </si>
  <si>
    <t>島根県農業信用基金協会</t>
    <rPh sb="0" eb="3">
      <t>シマネケン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3"/>
  </si>
  <si>
    <t>島根県林業公社</t>
    <rPh sb="0" eb="3">
      <t>シマネケン</t>
    </rPh>
    <rPh sb="3" eb="5">
      <t>リンギョウ</t>
    </rPh>
    <rPh sb="5" eb="7">
      <t>コウシャ</t>
    </rPh>
    <phoneticPr fontId="3"/>
  </si>
  <si>
    <t>飯石森林組合</t>
    <rPh sb="0" eb="1">
      <t>イイ</t>
    </rPh>
    <rPh sb="1" eb="2">
      <t>セキ</t>
    </rPh>
    <rPh sb="2" eb="4">
      <t>シンリン</t>
    </rPh>
    <rPh sb="4" eb="6">
      <t>クミアイ</t>
    </rPh>
    <phoneticPr fontId="3"/>
  </si>
  <si>
    <t>島根県消防団活性化基金</t>
    <rPh sb="0" eb="3">
      <t>シマネケン</t>
    </rPh>
    <rPh sb="3" eb="5">
      <t>ショウボウ</t>
    </rPh>
    <rPh sb="5" eb="6">
      <t>ダン</t>
    </rPh>
    <rPh sb="6" eb="9">
      <t>カッセイカ</t>
    </rPh>
    <rPh sb="9" eb="11">
      <t>キキン</t>
    </rPh>
    <phoneticPr fontId="3"/>
  </si>
  <si>
    <t>島根県暴力追放県民センター</t>
    <rPh sb="0" eb="3">
      <t>シマネケン</t>
    </rPh>
    <rPh sb="3" eb="5">
      <t>ボウリョク</t>
    </rPh>
    <rPh sb="5" eb="7">
      <t>ツイホウ</t>
    </rPh>
    <rPh sb="7" eb="9">
      <t>ケンミン</t>
    </rPh>
    <phoneticPr fontId="3"/>
  </si>
  <si>
    <t>島根県西部勤労者共済会</t>
    <rPh sb="0" eb="3">
      <t>シマネケン</t>
    </rPh>
    <rPh sb="3" eb="5">
      <t>セイブ</t>
    </rPh>
    <rPh sb="5" eb="8">
      <t>キンロウシャ</t>
    </rPh>
    <rPh sb="8" eb="11">
      <t>キョウサイカイ</t>
    </rPh>
    <phoneticPr fontId="3"/>
  </si>
  <si>
    <t>島根県東部勤労者共済会</t>
    <rPh sb="0" eb="3">
      <t>シマネケン</t>
    </rPh>
    <rPh sb="3" eb="5">
      <t>トウブ</t>
    </rPh>
    <rPh sb="5" eb="8">
      <t>キンロウシャ</t>
    </rPh>
    <rPh sb="8" eb="11">
      <t>キョウサイカイ</t>
    </rPh>
    <phoneticPr fontId="3"/>
  </si>
  <si>
    <t>島根難病研究所</t>
    <rPh sb="0" eb="2">
      <t>シマネ</t>
    </rPh>
    <rPh sb="2" eb="4">
      <t>ナンビョウ</t>
    </rPh>
    <rPh sb="4" eb="6">
      <t>ケンキュウ</t>
    </rPh>
    <rPh sb="6" eb="7">
      <t>ショ</t>
    </rPh>
    <phoneticPr fontId="3"/>
  </si>
  <si>
    <t>雲南社会福祉協議会</t>
    <rPh sb="0" eb="2">
      <t>ウンナン</t>
    </rPh>
    <rPh sb="2" eb="4">
      <t>シャカイ</t>
    </rPh>
    <rPh sb="4" eb="6">
      <t>フクシ</t>
    </rPh>
    <rPh sb="6" eb="9">
      <t>キョウギカイ</t>
    </rPh>
    <phoneticPr fontId="3"/>
  </si>
  <si>
    <t>地方公営企業等金融機構</t>
    <rPh sb="0" eb="2">
      <t>チホウ</t>
    </rPh>
    <rPh sb="2" eb="4">
      <t>コウエイ</t>
    </rPh>
    <rPh sb="4" eb="6">
      <t>キギョウ</t>
    </rPh>
    <rPh sb="6" eb="7">
      <t>トウ</t>
    </rPh>
    <rPh sb="7" eb="9">
      <t>キンユウ</t>
    </rPh>
    <rPh sb="9" eb="11">
      <t>キコウ</t>
    </rPh>
    <phoneticPr fontId="3"/>
  </si>
  <si>
    <t xml:space="preserve">    固定資産税</t>
    <rPh sb="4" eb="6">
      <t>コテイ</t>
    </rPh>
    <rPh sb="6" eb="9">
      <t>シサンゼイ</t>
    </rPh>
    <phoneticPr fontId="11"/>
  </si>
  <si>
    <t>簡易水道事業</t>
    <rPh sb="0" eb="2">
      <t>カンイ</t>
    </rPh>
    <rPh sb="2" eb="4">
      <t>スイドウ</t>
    </rPh>
    <rPh sb="4" eb="6">
      <t>ジギョウ</t>
    </rPh>
    <phoneticPr fontId="2"/>
  </si>
  <si>
    <t>下水道事業</t>
    <rPh sb="0" eb="3">
      <t>ゲスイドウ</t>
    </rPh>
    <rPh sb="3" eb="5">
      <t>ジギョウ</t>
    </rPh>
    <phoneticPr fontId="2"/>
  </si>
  <si>
    <t>雲南市・飯南町事務組合</t>
    <rPh sb="0" eb="3">
      <t>ウンナンシ</t>
    </rPh>
    <rPh sb="4" eb="7">
      <t>イイナンチョウ</t>
    </rPh>
    <rPh sb="7" eb="9">
      <t>ジム</t>
    </rPh>
    <rPh sb="9" eb="11">
      <t>クミアイ</t>
    </rPh>
    <phoneticPr fontId="3"/>
  </si>
  <si>
    <t>雲南広域連合</t>
    <rPh sb="0" eb="2">
      <t>ウンナン</t>
    </rPh>
    <rPh sb="2" eb="4">
      <t>コウイキ</t>
    </rPh>
    <rPh sb="4" eb="6">
      <t>レンゴウ</t>
    </rPh>
    <phoneticPr fontId="3"/>
  </si>
  <si>
    <t>消防防災</t>
    <rPh sb="0" eb="2">
      <t>ショウボウ</t>
    </rPh>
    <rPh sb="2" eb="4">
      <t>ボウサイ</t>
    </rPh>
    <phoneticPr fontId="3"/>
  </si>
  <si>
    <t>土木</t>
    <rPh sb="0" eb="2">
      <t>ドボク</t>
    </rPh>
    <phoneticPr fontId="3"/>
  </si>
  <si>
    <t>-</t>
  </si>
  <si>
    <t>総務</t>
    <rPh sb="0" eb="2">
      <t>ソウム</t>
    </rPh>
    <phoneticPr fontId="3"/>
  </si>
  <si>
    <t>民生</t>
    <rPh sb="0" eb="2">
      <t>ミンセイ</t>
    </rPh>
    <phoneticPr fontId="3"/>
  </si>
  <si>
    <t>病院事業会計補助金</t>
    <rPh sb="0" eb="2">
      <t>ビョウイン</t>
    </rPh>
    <rPh sb="2" eb="4">
      <t>ジギョウ</t>
    </rPh>
    <rPh sb="4" eb="6">
      <t>カイケイ</t>
    </rPh>
    <rPh sb="6" eb="9">
      <t>ホジョキン</t>
    </rPh>
    <phoneticPr fontId="3"/>
  </si>
  <si>
    <t>飯南町立飯南病院</t>
    <rPh sb="0" eb="2">
      <t>イイナン</t>
    </rPh>
    <rPh sb="2" eb="3">
      <t>チョウ</t>
    </rPh>
    <rPh sb="3" eb="4">
      <t>リツ</t>
    </rPh>
    <rPh sb="4" eb="6">
      <t>イイナン</t>
    </rPh>
    <rPh sb="6" eb="8">
      <t>ビョウイン</t>
    </rPh>
    <phoneticPr fontId="3"/>
  </si>
  <si>
    <t>簡易水道事業会計補助金</t>
    <rPh sb="0" eb="2">
      <t>カンイ</t>
    </rPh>
    <rPh sb="2" eb="4">
      <t>スイドウ</t>
    </rPh>
    <rPh sb="4" eb="6">
      <t>ジギョウ</t>
    </rPh>
    <rPh sb="6" eb="8">
      <t>カイケイ</t>
    </rPh>
    <rPh sb="8" eb="11">
      <t>ホジョキン</t>
    </rPh>
    <phoneticPr fontId="3"/>
  </si>
  <si>
    <t>簡易水道事業会計</t>
    <rPh sb="0" eb="2">
      <t>カンイ</t>
    </rPh>
    <rPh sb="2" eb="4">
      <t>スイドウ</t>
    </rPh>
    <rPh sb="4" eb="6">
      <t>ジギョウ</t>
    </rPh>
    <rPh sb="6" eb="8">
      <t>カイケイ</t>
    </rPh>
    <phoneticPr fontId="3"/>
  </si>
  <si>
    <t>下水道事業会計補助金</t>
    <rPh sb="0" eb="3">
      <t>ゲスイドウ</t>
    </rPh>
    <rPh sb="3" eb="5">
      <t>ジギョウ</t>
    </rPh>
    <rPh sb="5" eb="7">
      <t>カイケイ</t>
    </rPh>
    <rPh sb="7" eb="10">
      <t>ホジョキン</t>
    </rPh>
    <phoneticPr fontId="3"/>
  </si>
  <si>
    <t>下水道事業会計</t>
    <rPh sb="0" eb="3">
      <t>ゲスイドウ</t>
    </rPh>
    <rPh sb="3" eb="5">
      <t>ジギョウ</t>
    </rPh>
    <rPh sb="5" eb="7">
      <t>カイケイ</t>
    </rPh>
    <phoneticPr fontId="3"/>
  </si>
  <si>
    <t>衛生等</t>
    <rPh sb="0" eb="2">
      <t>エイセイ</t>
    </rPh>
    <rPh sb="2" eb="3">
      <t>トウ</t>
    </rPh>
    <phoneticPr fontId="3"/>
  </si>
  <si>
    <t>飯南町学校給食会</t>
    <rPh sb="0" eb="3">
      <t>イイナンチョウ</t>
    </rPh>
    <rPh sb="3" eb="5">
      <t>ガッコウ</t>
    </rPh>
    <rPh sb="5" eb="7">
      <t>キュウショク</t>
    </rPh>
    <rPh sb="7" eb="8">
      <t>カイ</t>
    </rPh>
    <phoneticPr fontId="3"/>
  </si>
  <si>
    <t>教育</t>
    <rPh sb="0" eb="2">
      <t>キョウイク</t>
    </rPh>
    <phoneticPr fontId="3"/>
  </si>
  <si>
    <t>飯南町公民館協議会</t>
    <rPh sb="0" eb="3">
      <t>イイナンチョウ</t>
    </rPh>
    <rPh sb="3" eb="6">
      <t>コウミンカン</t>
    </rPh>
    <rPh sb="6" eb="9">
      <t>キョウギカイ</t>
    </rPh>
    <phoneticPr fontId="3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</si>
  <si>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3"/>
  </si>
  <si>
    <t>みらい人材育成基金</t>
    <rPh sb="3" eb="5">
      <t>ジンザイ</t>
    </rPh>
    <rPh sb="5" eb="7">
      <t>イクセイ</t>
    </rPh>
    <rPh sb="7" eb="9">
      <t>キキン</t>
    </rPh>
    <phoneticPr fontId="3"/>
  </si>
  <si>
    <t>商工</t>
    <rPh sb="0" eb="2">
      <t>ショウコウ</t>
    </rPh>
    <phoneticPr fontId="3"/>
  </si>
  <si>
    <t>　　財産運用収入</t>
    <rPh sb="2" eb="4">
      <t>ザイサン</t>
    </rPh>
    <rPh sb="4" eb="6">
      <t>ウンヨウ</t>
    </rPh>
    <rPh sb="6" eb="8">
      <t>シュウニュウ</t>
    </rPh>
    <phoneticPr fontId="11"/>
  </si>
  <si>
    <t>町税</t>
  </si>
  <si>
    <t>地方譲与税</t>
  </si>
  <si>
    <t>利子割交付金</t>
  </si>
  <si>
    <t>配当割交付金</t>
  </si>
  <si>
    <t>株式等譲渡所得割交付金</t>
  </si>
  <si>
    <t>法人事業税交付金</t>
  </si>
  <si>
    <t>地方消費税交付金</t>
  </si>
  <si>
    <t>環境性能割交付金</t>
  </si>
  <si>
    <t>地方特例交付金</t>
  </si>
  <si>
    <t>地方交付税</t>
  </si>
  <si>
    <t>交通安全対策特別交付金</t>
  </si>
  <si>
    <t>分担金及び交付金</t>
  </si>
  <si>
    <t>寄付金</t>
  </si>
  <si>
    <t>特別会計繰入金</t>
  </si>
  <si>
    <t>計</t>
    <rPh sb="0" eb="1">
      <t>ケイ</t>
    </rPh>
    <phoneticPr fontId="3"/>
  </si>
  <si>
    <t>↑地方債償還に充てた補助金</t>
    <rPh sb="1" eb="4">
      <t>チホウサイ</t>
    </rPh>
    <rPh sb="4" eb="6">
      <t>ショウカン</t>
    </rPh>
    <rPh sb="7" eb="8">
      <t>ア</t>
    </rPh>
    <rPh sb="10" eb="13">
      <t>ホジョキン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</si>
  <si>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11"/>
  </si>
  <si>
    <t>（単位：千円）</t>
    <rPh sb="1" eb="3">
      <t>タンイ</t>
    </rPh>
    <rPh sb="4" eb="5">
      <t>セン</t>
    </rPh>
    <rPh sb="5" eb="6">
      <t>エン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</si>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</sst>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,;\-#,##0,;&quot;-&quot;"/>
    <numFmt numFmtId="177" formatCode="#,##0;&quot;△ &quot;#,##0"/>
    <numFmt numFmtId="181" formatCode="_ * #,##0,_ ;_ * \-#,##0_ ;_ * &quot;-&quot;_ ;_ @_ "/>
    <numFmt numFmtId="182" formatCode="_ * #,##0,_ ;_ * \-#,##0,_ ;_ * &quot;-&quot;_ ;_ @_ 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8" fillId="0" borderId="29">
      <alignment horizontal="center"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0" fillId="0" borderId="0"/>
    <xf numFmtId="38" fontId="30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313">
    <xf numFmtId="0" fontId="0" fillId="0" borderId="0" xfId="0">
      <alignment vertical="center"/>
    </xf>
    <xf numFmtId="0" fontId="14" fillId="0" borderId="0" xfId="0" applyFont="1" applyAlignment="1">
      <alignment horizontal="center" vertical="center"/>
    </xf>
    <xf numFmtId="0" fontId="12" fillId="0" borderId="5" xfId="0" applyFont="1" applyBorder="1">
      <alignment vertical="center"/>
    </xf>
    <xf numFmtId="0" fontId="16" fillId="0" borderId="5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4" fillId="0" borderId="5" xfId="2" applyFont="1" applyBorder="1">
      <alignment vertical="center"/>
    </xf>
    <xf numFmtId="0" fontId="6" fillId="0" borderId="5" xfId="2" applyFont="1" applyBorder="1">
      <alignment vertical="center"/>
    </xf>
    <xf numFmtId="0" fontId="5" fillId="0" borderId="1" xfId="2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5" xfId="0" applyFill="1" applyBorder="1">
      <alignment vertical="center"/>
    </xf>
    <xf numFmtId="38" fontId="0" fillId="2" borderId="0" xfId="1" applyFont="1" applyFill="1">
      <alignment vertical="center"/>
    </xf>
    <xf numFmtId="38" fontId="18" fillId="2" borderId="0" xfId="1" applyFont="1" applyFill="1">
      <alignment vertical="center"/>
    </xf>
    <xf numFmtId="0" fontId="17" fillId="2" borderId="0" xfId="0" applyFont="1" applyFill="1">
      <alignment vertical="center"/>
    </xf>
    <xf numFmtId="0" fontId="18" fillId="3" borderId="15" xfId="0" applyFont="1" applyFill="1" applyBorder="1" applyAlignment="1">
      <alignment horizontal="center" vertical="center" wrapText="1"/>
    </xf>
    <xf numFmtId="38" fontId="17" fillId="0" borderId="1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horizontal="center" vertical="center" wrapText="1"/>
    </xf>
    <xf numFmtId="38" fontId="17" fillId="0" borderId="0" xfId="1" applyFont="1" applyAlignment="1">
      <alignment horizontal="center" vertical="center"/>
    </xf>
    <xf numFmtId="38" fontId="5" fillId="0" borderId="0" xfId="1" applyFont="1">
      <alignment vertical="center"/>
    </xf>
    <xf numFmtId="38" fontId="0" fillId="0" borderId="0" xfId="1" applyFont="1">
      <alignment vertical="center"/>
    </xf>
    <xf numFmtId="38" fontId="18" fillId="0" borderId="0" xfId="1" applyFont="1" applyAlignment="1">
      <alignment horizontal="right" vertical="center"/>
    </xf>
    <xf numFmtId="177" fontId="15" fillId="2" borderId="0" xfId="1" applyNumberFormat="1" applyFont="1" applyFill="1">
      <alignment vertical="center"/>
    </xf>
    <xf numFmtId="177" fontId="15" fillId="2" borderId="0" xfId="1" applyNumberFormat="1" applyFont="1" applyFill="1" applyAlignment="1">
      <alignment horizontal="right" vertical="center"/>
    </xf>
    <xf numFmtId="0" fontId="18" fillId="3" borderId="13" xfId="0" applyFont="1" applyFill="1" applyBorder="1" applyAlignment="1">
      <alignment horizontal="center" vertical="center" wrapText="1"/>
    </xf>
    <xf numFmtId="10" fontId="27" fillId="0" borderId="15" xfId="17" applyNumberFormat="1" applyFont="1" applyBorder="1">
      <alignment vertical="center"/>
    </xf>
    <xf numFmtId="41" fontId="0" fillId="0" borderId="0" xfId="0" applyNumberFormat="1">
      <alignment vertical="center"/>
    </xf>
    <xf numFmtId="41" fontId="15" fillId="0" borderId="0" xfId="0" applyNumberFormat="1" applyFont="1" applyAlignment="1">
      <alignment horizontal="left" vertical="center"/>
    </xf>
    <xf numFmtId="41" fontId="15" fillId="0" borderId="0" xfId="0" applyNumberFormat="1" applyFont="1" applyAlignment="1">
      <alignment horizontal="right" vertical="center"/>
    </xf>
    <xf numFmtId="41" fontId="0" fillId="3" borderId="15" xfId="2" applyNumberFormat="1" applyFont="1" applyFill="1" applyBorder="1" applyAlignment="1">
      <alignment horizontal="center" vertical="center" wrapText="1"/>
    </xf>
    <xf numFmtId="41" fontId="0" fillId="0" borderId="15" xfId="2" applyNumberFormat="1" applyFont="1" applyBorder="1">
      <alignment vertical="center"/>
    </xf>
    <xf numFmtId="41" fontId="0" fillId="0" borderId="15" xfId="2" applyNumberFormat="1" applyFont="1" applyBorder="1" applyAlignment="1">
      <alignment horizontal="center" vertical="center"/>
    </xf>
    <xf numFmtId="41" fontId="24" fillId="0" borderId="0" xfId="0" applyNumberFormat="1" applyFont="1" applyAlignment="1">
      <alignment horizontal="left"/>
    </xf>
    <xf numFmtId="41" fontId="24" fillId="0" borderId="0" xfId="0" applyNumberFormat="1" applyFont="1" applyAlignment="1">
      <alignment horizontal="right"/>
    </xf>
    <xf numFmtId="41" fontId="7" fillId="3" borderId="15" xfId="3" applyNumberFormat="1" applyFont="1" applyFill="1" applyBorder="1" applyAlignment="1">
      <alignment horizontal="center" vertical="center"/>
    </xf>
    <xf numFmtId="41" fontId="7" fillId="3" borderId="15" xfId="3" applyNumberFormat="1" applyFont="1" applyFill="1" applyBorder="1" applyAlignment="1">
      <alignment horizontal="centerContinuous" vertical="center" wrapText="1"/>
    </xf>
    <xf numFmtId="41" fontId="7" fillId="3" borderId="15" xfId="3" applyNumberFormat="1" applyFont="1" applyFill="1" applyBorder="1" applyAlignment="1">
      <alignment horizontal="center" vertical="center" wrapText="1"/>
    </xf>
    <xf numFmtId="41" fontId="7" fillId="0" borderId="13" xfId="3" applyNumberFormat="1" applyFont="1" applyBorder="1" applyAlignment="1">
      <alignment vertical="center"/>
    </xf>
    <xf numFmtId="41" fontId="7" fillId="0" borderId="13" xfId="3" applyNumberFormat="1" applyFont="1" applyBorder="1" applyAlignment="1">
      <alignment horizontal="center" vertical="center"/>
    </xf>
    <xf numFmtId="41" fontId="19" fillId="0" borderId="0" xfId="0" applyNumberFormat="1" applyFont="1" applyAlignment="1">
      <alignment horizontal="left" vertical="center"/>
    </xf>
    <xf numFmtId="41" fontId="17" fillId="0" borderId="0" xfId="0" applyNumberFormat="1" applyFont="1">
      <alignment vertical="center"/>
    </xf>
    <xf numFmtId="41" fontId="19" fillId="0" borderId="5" xfId="0" applyNumberFormat="1" applyFont="1" applyBorder="1" applyAlignment="1">
      <alignment horizontal="right" vertical="center"/>
    </xf>
    <xf numFmtId="41" fontId="28" fillId="3" borderId="15" xfId="0" applyNumberFormat="1" applyFont="1" applyFill="1" applyBorder="1" applyAlignment="1">
      <alignment horizontal="center" vertical="center"/>
    </xf>
    <xf numFmtId="41" fontId="28" fillId="3" borderId="15" xfId="1" applyNumberFormat="1" applyFont="1" applyFill="1" applyBorder="1" applyAlignment="1">
      <alignment horizontal="center" vertical="center" wrapText="1"/>
    </xf>
    <xf numFmtId="41" fontId="19" fillId="0" borderId="0" xfId="0" applyNumberFormat="1" applyFont="1">
      <alignment vertical="center"/>
    </xf>
    <xf numFmtId="41" fontId="19" fillId="0" borderId="0" xfId="0" applyNumberFormat="1" applyFont="1" applyAlignment="1">
      <alignment horizontal="right" vertical="center"/>
    </xf>
    <xf numFmtId="41" fontId="5" fillId="0" borderId="0" xfId="0" applyNumberFormat="1" applyFont="1">
      <alignment vertical="center"/>
    </xf>
    <xf numFmtId="41" fontId="8" fillId="3" borderId="15" xfId="0" applyNumberFormat="1" applyFont="1" applyFill="1" applyBorder="1" applyAlignment="1">
      <alignment horizontal="center" vertical="center" wrapText="1"/>
    </xf>
    <xf numFmtId="41" fontId="8" fillId="0" borderId="15" xfId="0" applyNumberFormat="1" applyFont="1" applyBorder="1" applyAlignment="1">
      <alignment horizontal="center" vertical="center"/>
    </xf>
    <xf numFmtId="41" fontId="20" fillId="0" borderId="15" xfId="1" applyNumberFormat="1" applyFont="1" applyBorder="1">
      <alignment vertical="center"/>
    </xf>
    <xf numFmtId="41" fontId="20" fillId="0" borderId="22" xfId="1" applyNumberFormat="1" applyFont="1" applyBorder="1">
      <alignment vertical="center"/>
    </xf>
    <xf numFmtId="41" fontId="20" fillId="0" borderId="13" xfId="1" applyNumberFormat="1" applyFont="1" applyBorder="1">
      <alignment vertical="center"/>
    </xf>
    <xf numFmtId="41" fontId="14" fillId="0" borderId="0" xfId="0" applyNumberFormat="1" applyFont="1" applyAlignment="1">
      <alignment horizontal="center" vertical="center"/>
    </xf>
    <xf numFmtId="41" fontId="17" fillId="0" borderId="0" xfId="0" applyNumberFormat="1" applyFont="1" applyAlignment="1">
      <alignment horizontal="right" vertical="center"/>
    </xf>
    <xf numFmtId="41" fontId="8" fillId="0" borderId="0" xfId="0" applyNumberFormat="1" applyFont="1">
      <alignment vertical="center"/>
    </xf>
    <xf numFmtId="41" fontId="8" fillId="0" borderId="0" xfId="1" applyNumberFormat="1" applyFont="1">
      <alignment vertical="center"/>
    </xf>
    <xf numFmtId="41" fontId="8" fillId="0" borderId="15" xfId="0" applyNumberFormat="1" applyFont="1" applyBorder="1">
      <alignment vertical="center"/>
    </xf>
    <xf numFmtId="41" fontId="8" fillId="0" borderId="0" xfId="0" applyNumberFormat="1" applyFont="1" applyAlignment="1">
      <alignment horizontal="center" vertical="center"/>
    </xf>
    <xf numFmtId="41" fontId="8" fillId="0" borderId="0" xfId="1" applyNumberFormat="1" applyFont="1" applyAlignment="1">
      <alignment horizontal="center" vertical="center"/>
    </xf>
    <xf numFmtId="41" fontId="19" fillId="0" borderId="11" xfId="0" applyNumberFormat="1" applyFont="1" applyBorder="1">
      <alignment vertical="center"/>
    </xf>
    <xf numFmtId="41" fontId="15" fillId="0" borderId="11" xfId="0" applyNumberFormat="1" applyFont="1" applyBorder="1" applyAlignment="1">
      <alignment horizontal="left" vertical="center"/>
    </xf>
    <xf numFmtId="41" fontId="16" fillId="0" borderId="0" xfId="0" applyNumberFormat="1" applyFont="1" applyAlignment="1">
      <alignment horizontal="center" vertical="center"/>
    </xf>
    <xf numFmtId="41" fontId="5" fillId="0" borderId="0" xfId="2" applyNumberFormat="1" applyFont="1">
      <alignment vertical="center"/>
    </xf>
    <xf numFmtId="41" fontId="18" fillId="0" borderId="5" xfId="0" applyNumberFormat="1" applyFont="1" applyBorder="1" applyAlignment="1">
      <alignment horizontal="left" vertical="center"/>
    </xf>
    <xf numFmtId="41" fontId="18" fillId="0" borderId="5" xfId="0" applyNumberFormat="1" applyFont="1" applyBorder="1" applyAlignment="1">
      <alignment horizontal="right" vertical="center"/>
    </xf>
    <xf numFmtId="41" fontId="7" fillId="3" borderId="15" xfId="0" applyNumberFormat="1" applyFont="1" applyFill="1" applyBorder="1" applyAlignment="1">
      <alignment horizontal="center" vertical="center" wrapText="1"/>
    </xf>
    <xf numFmtId="41" fontId="8" fillId="0" borderId="10" xfId="0" applyNumberFormat="1" applyFont="1" applyBorder="1" applyAlignment="1">
      <alignment horizontal="left" vertical="center" wrapText="1"/>
    </xf>
    <xf numFmtId="41" fontId="8" fillId="0" borderId="15" xfId="1" applyNumberFormat="1" applyFont="1" applyBorder="1" applyAlignment="1">
      <alignment horizontal="center" vertical="center" wrapText="1"/>
    </xf>
    <xf numFmtId="41" fontId="8" fillId="0" borderId="10" xfId="1" applyNumberFormat="1" applyFont="1" applyBorder="1" applyAlignment="1">
      <alignment horizontal="center" vertical="center" wrapText="1"/>
    </xf>
    <xf numFmtId="41" fontId="28" fillId="0" borderId="0" xfId="0" applyNumberFormat="1" applyFont="1" applyAlignment="1">
      <alignment horizontal="right" vertical="center"/>
    </xf>
    <xf numFmtId="41" fontId="5" fillId="0" borderId="17" xfId="0" applyNumberFormat="1" applyFont="1" applyBorder="1">
      <alignment vertical="center"/>
    </xf>
    <xf numFmtId="41" fontId="5" fillId="0" borderId="0" xfId="0" applyNumberFormat="1" applyFont="1" applyAlignment="1">
      <alignment horizontal="center" vertical="center"/>
    </xf>
    <xf numFmtId="41" fontId="5" fillId="0" borderId="10" xfId="0" applyNumberFormat="1" applyFont="1" applyBorder="1">
      <alignment vertical="center"/>
    </xf>
    <xf numFmtId="41" fontId="5" fillId="0" borderId="18" xfId="0" applyNumberFormat="1" applyFont="1" applyBorder="1">
      <alignment vertical="center"/>
    </xf>
    <xf numFmtId="41" fontId="8" fillId="0" borderId="11" xfId="0" applyNumberFormat="1" applyFont="1" applyBorder="1" applyAlignment="1">
      <alignment horizontal="left" vertical="center"/>
    </xf>
    <xf numFmtId="41" fontId="5" fillId="0" borderId="11" xfId="1" applyNumberFormat="1" applyFont="1" applyBorder="1">
      <alignment vertical="center"/>
    </xf>
    <xf numFmtId="41" fontId="8" fillId="0" borderId="11" xfId="1" applyNumberFormat="1" applyFont="1" applyBorder="1">
      <alignment vertical="center"/>
    </xf>
    <xf numFmtId="41" fontId="5" fillId="0" borderId="11" xfId="0" applyNumberFormat="1" applyFont="1" applyBorder="1">
      <alignment vertical="center"/>
    </xf>
    <xf numFmtId="41" fontId="33" fillId="0" borderId="0" xfId="0" applyNumberFormat="1" applyFont="1">
      <alignment vertical="center"/>
    </xf>
    <xf numFmtId="41" fontId="34" fillId="0" borderId="0" xfId="0" applyNumberFormat="1" applyFont="1">
      <alignment vertical="center"/>
    </xf>
    <xf numFmtId="41" fontId="32" fillId="0" borderId="0" xfId="0" applyNumberFormat="1" applyFont="1">
      <alignment vertical="center"/>
    </xf>
    <xf numFmtId="41" fontId="35" fillId="0" borderId="0" xfId="1" applyNumberFormat="1" applyFont="1">
      <alignment vertical="center"/>
    </xf>
    <xf numFmtId="41" fontId="32" fillId="0" borderId="0" xfId="1" applyNumberFormat="1" applyFont="1">
      <alignment vertical="center"/>
    </xf>
    <xf numFmtId="41" fontId="18" fillId="0" borderId="0" xfId="1" applyNumberFormat="1" applyFont="1" applyAlignment="1">
      <alignment horizontal="right" vertical="center"/>
    </xf>
    <xf numFmtId="41" fontId="37" fillId="0" borderId="0" xfId="0" applyNumberFormat="1" applyFont="1">
      <alignment vertical="center"/>
    </xf>
    <xf numFmtId="41" fontId="37" fillId="3" borderId="15" xfId="1" applyNumberFormat="1" applyFont="1" applyFill="1" applyBorder="1" applyAlignment="1">
      <alignment horizontal="center" vertical="center"/>
    </xf>
    <xf numFmtId="41" fontId="37" fillId="3" borderId="15" xfId="1" applyNumberFormat="1" applyFont="1" applyFill="1" applyBorder="1" applyAlignment="1">
      <alignment horizontal="center" vertical="center" wrapText="1"/>
    </xf>
    <xf numFmtId="41" fontId="37" fillId="0" borderId="0" xfId="1" applyNumberFormat="1" applyFont="1">
      <alignment vertical="center"/>
    </xf>
    <xf numFmtId="41" fontId="37" fillId="0" borderId="15" xfId="1" applyNumberFormat="1" applyFont="1" applyBorder="1" applyAlignment="1">
      <alignment horizontal="center" vertical="center"/>
    </xf>
    <xf numFmtId="41" fontId="37" fillId="0" borderId="0" xfId="1" applyNumberFormat="1" applyFont="1" applyAlignment="1">
      <alignment horizontal="center" vertical="center"/>
    </xf>
    <xf numFmtId="41" fontId="36" fillId="0" borderId="0" xfId="1" applyNumberFormat="1" applyFont="1" applyAlignment="1">
      <alignment horizontal="right" vertical="center"/>
    </xf>
    <xf numFmtId="41" fontId="16" fillId="0" borderId="0" xfId="0" applyNumberFormat="1" applyFont="1">
      <alignment vertical="center"/>
    </xf>
    <xf numFmtId="0" fontId="5" fillId="3" borderId="15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38" fontId="5" fillId="3" borderId="17" xfId="1" applyFont="1" applyFill="1" applyBorder="1" applyAlignment="1">
      <alignment horizontal="center" vertical="center" wrapText="1"/>
    </xf>
    <xf numFmtId="38" fontId="5" fillId="3" borderId="14" xfId="1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/>
    </xf>
    <xf numFmtId="0" fontId="22" fillId="3" borderId="20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0" fillId="0" borderId="15" xfId="0" applyFont="1" applyBorder="1">
      <alignment vertical="center"/>
    </xf>
    <xf numFmtId="0" fontId="20" fillId="0" borderId="0" xfId="0" applyFont="1" applyAlignment="1">
      <alignment horizontal="center" vertical="center"/>
    </xf>
    <xf numFmtId="41" fontId="25" fillId="0" borderId="3" xfId="0" applyNumberFormat="1" applyFont="1" applyBorder="1">
      <alignment vertical="center"/>
    </xf>
    <xf numFmtId="41" fontId="27" fillId="0" borderId="15" xfId="1" applyNumberFormat="1" applyFont="1" applyFill="1" applyBorder="1">
      <alignment vertical="center"/>
    </xf>
    <xf numFmtId="176" fontId="25" fillId="0" borderId="1" xfId="1" applyNumberFormat="1" applyFont="1" applyFill="1" applyBorder="1">
      <alignment vertical="center"/>
    </xf>
    <xf numFmtId="176" fontId="25" fillId="0" borderId="0" xfId="1" applyNumberFormat="1" applyFont="1" applyFill="1" applyBorder="1">
      <alignment vertical="center"/>
    </xf>
    <xf numFmtId="41" fontId="5" fillId="2" borderId="15" xfId="1" applyNumberFormat="1" applyFont="1" applyFill="1" applyBorder="1">
      <alignment vertical="center"/>
    </xf>
    <xf numFmtId="41" fontId="37" fillId="2" borderId="0" xfId="0" applyNumberFormat="1" applyFont="1" applyFill="1">
      <alignment vertical="center"/>
    </xf>
    <xf numFmtId="41" fontId="37" fillId="2" borderId="15" xfId="1" applyNumberFormat="1" applyFont="1" applyFill="1" applyBorder="1">
      <alignment vertical="center"/>
    </xf>
    <xf numFmtId="10" fontId="37" fillId="2" borderId="15" xfId="17" applyNumberFormat="1" applyFont="1" applyFill="1" applyBorder="1">
      <alignment vertical="center"/>
    </xf>
    <xf numFmtId="41" fontId="5" fillId="2" borderId="15" xfId="1" applyNumberFormat="1" applyFont="1" applyFill="1" applyBorder="1" applyAlignment="1">
      <alignment horizontal="center" vertical="center"/>
    </xf>
    <xf numFmtId="41" fontId="37" fillId="2" borderId="0" xfId="1" applyNumberFormat="1" applyFont="1" applyFill="1">
      <alignment vertical="center"/>
    </xf>
    <xf numFmtId="41" fontId="32" fillId="2" borderId="0" xfId="0" applyNumberFormat="1" applyFont="1" applyFill="1">
      <alignment vertical="center"/>
    </xf>
    <xf numFmtId="41" fontId="37" fillId="2" borderId="15" xfId="1" applyNumberFormat="1" applyFont="1" applyFill="1" applyBorder="1" applyAlignment="1">
      <alignment horizontal="center" vertical="center"/>
    </xf>
    <xf numFmtId="41" fontId="8" fillId="2" borderId="15" xfId="0" applyNumberFormat="1" applyFont="1" applyFill="1" applyBorder="1" applyAlignment="1">
      <alignment horizontal="left" vertical="center"/>
    </xf>
    <xf numFmtId="41" fontId="8" fillId="2" borderId="17" xfId="0" applyNumberFormat="1" applyFont="1" applyFill="1" applyBorder="1" applyAlignment="1">
      <alignment horizontal="center" vertical="center"/>
    </xf>
    <xf numFmtId="41" fontId="8" fillId="2" borderId="17" xfId="0" applyNumberFormat="1" applyFont="1" applyFill="1" applyBorder="1">
      <alignment vertical="center"/>
    </xf>
    <xf numFmtId="41" fontId="8" fillId="2" borderId="17" xfId="1" applyNumberFormat="1" applyFont="1" applyFill="1" applyBorder="1">
      <alignment vertical="center"/>
    </xf>
    <xf numFmtId="41" fontId="8" fillId="2" borderId="0" xfId="1" applyNumberFormat="1" applyFont="1" applyFill="1">
      <alignment vertical="center"/>
    </xf>
    <xf numFmtId="41" fontId="8" fillId="2" borderId="10" xfId="0" applyNumberFormat="1" applyFont="1" applyFill="1" applyBorder="1">
      <alignment vertical="center"/>
    </xf>
    <xf numFmtId="41" fontId="8" fillId="2" borderId="10" xfId="1" applyNumberFormat="1" applyFont="1" applyFill="1" applyBorder="1">
      <alignment vertical="center"/>
    </xf>
    <xf numFmtId="41" fontId="8" fillId="2" borderId="19" xfId="0" applyNumberFormat="1" applyFont="1" applyFill="1" applyBorder="1" applyAlignment="1">
      <alignment horizontal="center" vertical="center"/>
    </xf>
    <xf numFmtId="41" fontId="8" fillId="2" borderId="19" xfId="1" applyNumberFormat="1" applyFont="1" applyFill="1" applyBorder="1" applyAlignment="1">
      <alignment horizontal="center" vertical="center"/>
    </xf>
    <xf numFmtId="41" fontId="8" fillId="2" borderId="10" xfId="0" applyNumberFormat="1" applyFont="1" applyFill="1" applyBorder="1" applyAlignment="1">
      <alignment horizontal="center" vertical="center"/>
    </xf>
    <xf numFmtId="41" fontId="8" fillId="2" borderId="10" xfId="1" applyNumberFormat="1" applyFont="1" applyFill="1" applyBorder="1" applyAlignment="1">
      <alignment horizontal="center" vertical="center"/>
    </xf>
    <xf numFmtId="0" fontId="20" fillId="2" borderId="15" xfId="0" applyFont="1" applyFill="1" applyBorder="1">
      <alignment vertical="center"/>
    </xf>
    <xf numFmtId="0" fontId="20" fillId="2" borderId="15" xfId="0" applyFont="1" applyFill="1" applyBorder="1" applyAlignment="1">
      <alignment horizontal="center" vertical="center"/>
    </xf>
    <xf numFmtId="41" fontId="28" fillId="2" borderId="15" xfId="0" applyNumberFormat="1" applyFont="1" applyFill="1" applyBorder="1" applyAlignment="1">
      <alignment horizontal="left" vertical="center"/>
    </xf>
    <xf numFmtId="41" fontId="28" fillId="2" borderId="15" xfId="1" applyNumberFormat="1" applyFont="1" applyFill="1" applyBorder="1" applyAlignment="1">
      <alignment horizontal="center" vertical="center"/>
    </xf>
    <xf numFmtId="41" fontId="28" fillId="2" borderId="15" xfId="0" applyNumberFormat="1" applyFont="1" applyFill="1" applyBorder="1" applyAlignment="1">
      <alignment horizontal="left" vertical="center" wrapText="1"/>
    </xf>
    <xf numFmtId="41" fontId="28" fillId="2" borderId="3" xfId="0" applyNumberFormat="1" applyFont="1" applyFill="1" applyBorder="1">
      <alignment vertical="center"/>
    </xf>
    <xf numFmtId="41" fontId="28" fillId="2" borderId="7" xfId="0" applyNumberFormat="1" applyFont="1" applyFill="1" applyBorder="1" applyAlignment="1">
      <alignment horizontal="left" vertical="center" wrapText="1"/>
    </xf>
    <xf numFmtId="41" fontId="28" fillId="2" borderId="7" xfId="0" applyNumberFormat="1" applyFont="1" applyFill="1" applyBorder="1">
      <alignment vertical="center"/>
    </xf>
    <xf numFmtId="41" fontId="28" fillId="2" borderId="10" xfId="0" applyNumberFormat="1" applyFont="1" applyFill="1" applyBorder="1" applyAlignment="1">
      <alignment horizontal="center" vertical="center"/>
    </xf>
    <xf numFmtId="41" fontId="28" fillId="2" borderId="7" xfId="0" applyNumberFormat="1" applyFont="1" applyFill="1" applyBorder="1" applyAlignment="1">
      <alignment horizontal="center" vertical="center" wrapText="1"/>
    </xf>
    <xf numFmtId="41" fontId="28" fillId="2" borderId="28" xfId="0" applyNumberFormat="1" applyFont="1" applyFill="1" applyBorder="1" applyAlignment="1">
      <alignment horizontal="center" vertical="center"/>
    </xf>
    <xf numFmtId="41" fontId="28" fillId="2" borderId="8" xfId="0" applyNumberFormat="1" applyFont="1" applyFill="1" applyBorder="1" applyAlignment="1">
      <alignment horizontal="center" vertical="center"/>
    </xf>
    <xf numFmtId="41" fontId="28" fillId="2" borderId="5" xfId="0" applyNumberFormat="1" applyFont="1" applyFill="1" applyBorder="1" applyAlignment="1">
      <alignment horizontal="center" vertical="center"/>
    </xf>
    <xf numFmtId="20" fontId="0" fillId="0" borderId="0" xfId="0" applyNumberFormat="1">
      <alignment vertical="center"/>
    </xf>
    <xf numFmtId="41" fontId="0" fillId="0" borderId="0" xfId="0" applyNumberFormat="1" applyAlignment="1">
      <alignment horizontal="right" vertical="center"/>
    </xf>
    <xf numFmtId="41" fontId="25" fillId="0" borderId="0" xfId="0" applyNumberFormat="1" applyFont="1">
      <alignment vertical="center"/>
    </xf>
    <xf numFmtId="41" fontId="7" fillId="0" borderId="3" xfId="3" applyNumberFormat="1" applyFont="1" applyBorder="1" applyAlignment="1">
      <alignment vertical="center"/>
    </xf>
    <xf numFmtId="41" fontId="8" fillId="0" borderId="15" xfId="1" applyNumberFormat="1" applyFont="1" applyFill="1" applyBorder="1">
      <alignment vertical="center"/>
    </xf>
    <xf numFmtId="41" fontId="8" fillId="0" borderId="0" xfId="1" applyNumberFormat="1" applyFont="1" applyFill="1">
      <alignment vertical="center"/>
    </xf>
    <xf numFmtId="41" fontId="8" fillId="0" borderId="19" xfId="0" applyNumberFormat="1" applyFont="1" applyBorder="1" applyAlignment="1">
      <alignment horizontal="center" vertical="center"/>
    </xf>
    <xf numFmtId="41" fontId="8" fillId="0" borderId="19" xfId="1" applyNumberFormat="1" applyFont="1" applyFill="1" applyBorder="1" applyAlignment="1">
      <alignment horizontal="center" vertical="center"/>
    </xf>
    <xf numFmtId="41" fontId="8" fillId="0" borderId="9" xfId="0" applyNumberFormat="1" applyFont="1" applyBorder="1">
      <alignment vertical="center"/>
    </xf>
    <xf numFmtId="41" fontId="8" fillId="0" borderId="9" xfId="1" applyNumberFormat="1" applyFont="1" applyFill="1" applyBorder="1">
      <alignment vertical="center"/>
    </xf>
    <xf numFmtId="41" fontId="8" fillId="0" borderId="10" xfId="0" applyNumberFormat="1" applyFont="1" applyBorder="1">
      <alignment vertical="center"/>
    </xf>
    <xf numFmtId="41" fontId="8" fillId="0" borderId="10" xfId="1" applyNumberFormat="1" applyFont="1" applyFill="1" applyBorder="1">
      <alignment vertical="center"/>
    </xf>
    <xf numFmtId="41" fontId="2" fillId="0" borderId="0" xfId="0" applyNumberFormat="1" applyFont="1">
      <alignment vertical="center"/>
    </xf>
    <xf numFmtId="0" fontId="5" fillId="0" borderId="15" xfId="2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5" fillId="0" borderId="15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2" borderId="15" xfId="2" applyFont="1" applyFill="1" applyBorder="1" applyAlignment="1">
      <alignment horizontal="left" vertical="center"/>
    </xf>
    <xf numFmtId="0" fontId="5" fillId="2" borderId="15" xfId="2" applyFont="1" applyFill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3" borderId="15" xfId="2" applyFont="1" applyFill="1" applyBorder="1" applyAlignment="1">
      <alignment horizontal="center" vertical="center" wrapText="1"/>
    </xf>
    <xf numFmtId="41" fontId="8" fillId="3" borderId="17" xfId="0" applyNumberFormat="1" applyFont="1" applyFill="1" applyBorder="1" applyAlignment="1">
      <alignment horizontal="center" vertical="center" wrapText="1"/>
    </xf>
    <xf numFmtId="41" fontId="8" fillId="3" borderId="10" xfId="0" applyNumberFormat="1" applyFont="1" applyFill="1" applyBorder="1" applyAlignment="1">
      <alignment horizontal="center" vertical="center"/>
    </xf>
    <xf numFmtId="41" fontId="8" fillId="3" borderId="15" xfId="0" applyNumberFormat="1" applyFont="1" applyFill="1" applyBorder="1" applyAlignment="1">
      <alignment horizontal="center" vertical="center"/>
    </xf>
    <xf numFmtId="41" fontId="8" fillId="3" borderId="17" xfId="0" applyNumberFormat="1" applyFont="1" applyFill="1" applyBorder="1" applyAlignment="1">
      <alignment horizontal="center" vertical="center"/>
    </xf>
    <xf numFmtId="41" fontId="8" fillId="3" borderId="10" xfId="0" applyNumberFormat="1" applyFont="1" applyFill="1" applyBorder="1" applyAlignment="1">
      <alignment horizontal="center" vertical="center" wrapText="1"/>
    </xf>
    <xf numFmtId="41" fontId="8" fillId="3" borderId="3" xfId="0" applyNumberFormat="1" applyFont="1" applyFill="1" applyBorder="1" applyAlignment="1">
      <alignment horizontal="center" vertical="center" wrapText="1"/>
    </xf>
    <xf numFmtId="41" fontId="8" fillId="3" borderId="13" xfId="0" applyNumberFormat="1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center" wrapText="1"/>
    </xf>
    <xf numFmtId="0" fontId="27" fillId="3" borderId="25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3" borderId="26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3" borderId="23" xfId="0" applyFont="1" applyFill="1" applyBorder="1" applyAlignment="1">
      <alignment horizontal="center" vertical="center" wrapText="1"/>
    </xf>
    <xf numFmtId="0" fontId="27" fillId="3" borderId="24" xfId="0" applyFont="1" applyFill="1" applyBorder="1" applyAlignment="1">
      <alignment horizontal="center" vertical="center" wrapText="1"/>
    </xf>
    <xf numFmtId="41" fontId="28" fillId="2" borderId="3" xfId="0" applyNumberFormat="1" applyFont="1" applyFill="1" applyBorder="1" applyAlignment="1">
      <alignment horizontal="center" vertical="center"/>
    </xf>
    <xf numFmtId="41" fontId="28" fillId="2" borderId="13" xfId="0" applyNumberFormat="1" applyFont="1" applyFill="1" applyBorder="1" applyAlignment="1">
      <alignment horizontal="center" vertical="center"/>
    </xf>
    <xf numFmtId="41" fontId="28" fillId="2" borderId="12" xfId="0" applyNumberFormat="1" applyFont="1" applyFill="1" applyBorder="1" applyAlignment="1">
      <alignment horizontal="left" vertical="center" wrapText="1"/>
    </xf>
    <xf numFmtId="41" fontId="28" fillId="2" borderId="14" xfId="0" applyNumberFormat="1" applyFont="1" applyFill="1" applyBorder="1" applyAlignment="1">
      <alignment horizontal="left" vertical="center" wrapText="1"/>
    </xf>
    <xf numFmtId="41" fontId="28" fillId="2" borderId="1" xfId="0" applyNumberFormat="1" applyFont="1" applyFill="1" applyBorder="1" applyAlignment="1">
      <alignment horizontal="left" vertical="center" wrapText="1"/>
    </xf>
    <xf numFmtId="41" fontId="28" fillId="2" borderId="4" xfId="0" applyNumberFormat="1" applyFont="1" applyFill="1" applyBorder="1" applyAlignment="1">
      <alignment horizontal="left" vertical="center" wrapText="1"/>
    </xf>
    <xf numFmtId="41" fontId="28" fillId="2" borderId="7" xfId="0" applyNumberFormat="1" applyFont="1" applyFill="1" applyBorder="1" applyAlignment="1">
      <alignment horizontal="left" vertical="center" wrapText="1"/>
    </xf>
    <xf numFmtId="41" fontId="28" fillId="2" borderId="6" xfId="0" applyNumberFormat="1" applyFont="1" applyFill="1" applyBorder="1" applyAlignment="1">
      <alignment horizontal="left" vertical="center" wrapText="1"/>
    </xf>
    <xf numFmtId="41" fontId="28" fillId="3" borderId="15" xfId="0" applyNumberFormat="1" applyFont="1" applyFill="1" applyBorder="1" applyAlignment="1">
      <alignment horizontal="center" vertical="center"/>
    </xf>
    <xf numFmtId="41" fontId="28" fillId="2" borderId="12" xfId="0" applyNumberFormat="1" applyFont="1" applyFill="1" applyBorder="1" applyAlignment="1">
      <alignment horizontal="center" vertical="center"/>
    </xf>
    <xf numFmtId="41" fontId="28" fillId="2" borderId="14" xfId="0" applyNumberFormat="1" applyFont="1" applyFill="1" applyBorder="1" applyAlignment="1">
      <alignment horizontal="center" vertical="center"/>
    </xf>
    <xf numFmtId="41" fontId="28" fillId="2" borderId="1" xfId="0" applyNumberFormat="1" applyFont="1" applyFill="1" applyBorder="1" applyAlignment="1">
      <alignment horizontal="center" vertical="center"/>
    </xf>
    <xf numFmtId="41" fontId="28" fillId="2" borderId="4" xfId="0" applyNumberFormat="1" applyFont="1" applyFill="1" applyBorder="1" applyAlignment="1">
      <alignment horizontal="center" vertical="center"/>
    </xf>
    <xf numFmtId="41" fontId="28" fillId="2" borderId="7" xfId="0" applyNumberFormat="1" applyFont="1" applyFill="1" applyBorder="1" applyAlignment="1">
      <alignment horizontal="center" vertical="center"/>
    </xf>
    <xf numFmtId="41" fontId="28" fillId="2" borderId="6" xfId="0" applyNumberFormat="1" applyFont="1" applyFill="1" applyBorder="1" applyAlignment="1">
      <alignment horizontal="center" vertical="center"/>
    </xf>
    <xf numFmtId="41" fontId="7" fillId="2" borderId="17" xfId="3" applyNumberFormat="1" applyFont="1" applyFill="1" applyBorder="1" applyAlignment="1">
      <alignment horizontal="center" vertical="center" wrapText="1"/>
    </xf>
    <xf numFmtId="41" fontId="7" fillId="2" borderId="9" xfId="3" applyNumberFormat="1" applyFont="1" applyFill="1" applyBorder="1" applyAlignment="1">
      <alignment horizontal="center" vertical="center"/>
    </xf>
    <xf numFmtId="41" fontId="7" fillId="2" borderId="10" xfId="3" applyNumberFormat="1" applyFont="1" applyFill="1" applyBorder="1" applyAlignment="1">
      <alignment horizontal="center" vertical="center"/>
    </xf>
    <xf numFmtId="41" fontId="7" fillId="0" borderId="3" xfId="3" applyNumberFormat="1" applyFont="1" applyBorder="1" applyAlignment="1">
      <alignment horizontal="center" vertical="center"/>
    </xf>
    <xf numFmtId="41" fontId="7" fillId="0" borderId="13" xfId="3" applyNumberFormat="1" applyFont="1" applyBorder="1" applyAlignment="1">
      <alignment horizontal="center" vertical="center"/>
    </xf>
    <xf numFmtId="41" fontId="7" fillId="0" borderId="2" xfId="3" applyNumberFormat="1" applyFont="1" applyBorder="1" applyAlignment="1">
      <alignment horizontal="center" vertical="center"/>
    </xf>
    <xf numFmtId="41" fontId="7" fillId="0" borderId="15" xfId="3" applyNumberFormat="1" applyFont="1" applyBorder="1" applyAlignment="1">
      <alignment horizontal="center" vertical="center"/>
    </xf>
    <xf numFmtId="41" fontId="24" fillId="0" borderId="0" xfId="0" applyNumberFormat="1" applyFont="1" applyAlignment="1">
      <alignment horizontal="left" vertical="center"/>
    </xf>
    <xf numFmtId="41" fontId="29" fillId="0" borderId="0" xfId="0" applyNumberFormat="1" applyFont="1" applyAlignment="1">
      <alignment horizontal="left" vertical="center"/>
    </xf>
    <xf numFmtId="41" fontId="7" fillId="0" borderId="17" xfId="3" applyNumberFormat="1" applyFont="1" applyBorder="1" applyAlignment="1">
      <alignment horizontal="center" vertical="center"/>
    </xf>
    <xf numFmtId="41" fontId="7" fillId="0" borderId="9" xfId="3" applyNumberFormat="1" applyFont="1" applyBorder="1" applyAlignment="1">
      <alignment horizontal="center" vertical="center"/>
    </xf>
    <xf numFmtId="41" fontId="7" fillId="0" borderId="10" xfId="3" applyNumberFormat="1" applyFont="1" applyBorder="1" applyAlignment="1">
      <alignment horizontal="center" vertical="center"/>
    </xf>
    <xf numFmtId="41" fontId="7" fillId="0" borderId="17" xfId="3" applyNumberFormat="1" applyFont="1" applyBorder="1" applyAlignment="1">
      <alignment horizontal="center" vertical="center" wrapText="1"/>
    </xf>
    <xf numFmtId="41" fontId="7" fillId="0" borderId="9" xfId="3" applyNumberFormat="1" applyFont="1" applyBorder="1" applyAlignment="1">
      <alignment horizontal="center" vertical="center" wrapText="1"/>
    </xf>
    <xf numFmtId="41" fontId="7" fillId="2" borderId="9" xfId="3" applyNumberFormat="1" applyFont="1" applyFill="1" applyBorder="1" applyAlignment="1">
      <alignment horizontal="center" vertical="center" wrapText="1"/>
    </xf>
    <xf numFmtId="41" fontId="7" fillId="2" borderId="10" xfId="3" applyNumberFormat="1" applyFont="1" applyFill="1" applyBorder="1" applyAlignment="1">
      <alignment horizontal="center" vertical="center" wrapText="1"/>
    </xf>
    <xf numFmtId="38" fontId="19" fillId="2" borderId="0" xfId="1" applyFont="1" applyFill="1" applyAlignment="1">
      <alignment horizontal="left" vertical="center" wrapText="1"/>
    </xf>
    <xf numFmtId="38" fontId="28" fillId="2" borderId="0" xfId="1" applyFont="1" applyFill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right" vertical="center"/>
    </xf>
    <xf numFmtId="0" fontId="0" fillId="3" borderId="1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1" fontId="15" fillId="0" borderId="0" xfId="0" applyNumberFormat="1" applyFont="1" applyAlignment="1">
      <alignment horizontal="left" vertical="center"/>
    </xf>
    <xf numFmtId="181" fontId="5" fillId="0" borderId="3" xfId="1" applyNumberFormat="1" applyFont="1" applyBorder="1">
      <alignment vertical="center"/>
    </xf>
    <xf numFmtId="181" fontId="5" fillId="2" borderId="15" xfId="1" applyNumberFormat="1" applyFont="1" applyFill="1" applyBorder="1">
      <alignment vertical="center"/>
    </xf>
    <xf numFmtId="181" fontId="5" fillId="2" borderId="13" xfId="1" applyNumberFormat="1" applyFont="1" applyFill="1" applyBorder="1">
      <alignment vertical="center"/>
    </xf>
    <xf numFmtId="181" fontId="17" fillId="0" borderId="3" xfId="1" applyNumberFormat="1" applyFont="1" applyBorder="1">
      <alignment vertical="center"/>
    </xf>
    <xf numFmtId="181" fontId="5" fillId="2" borderId="3" xfId="1" applyNumberFormat="1" applyFont="1" applyFill="1" applyBorder="1">
      <alignment vertical="center"/>
    </xf>
    <xf numFmtId="181" fontId="5" fillId="2" borderId="2" xfId="1" applyNumberFormat="1" applyFont="1" applyFill="1" applyBorder="1">
      <alignment vertical="center"/>
    </xf>
    <xf numFmtId="181" fontId="17" fillId="2" borderId="3" xfId="1" applyNumberFormat="1" applyFont="1" applyFill="1" applyBorder="1">
      <alignment vertical="center"/>
    </xf>
    <xf numFmtId="182" fontId="37" fillId="2" borderId="15" xfId="1" applyNumberFormat="1" applyFont="1" applyFill="1" applyBorder="1">
      <alignment vertical="center"/>
    </xf>
    <xf numFmtId="182" fontId="37" fillId="0" borderId="15" xfId="1" applyNumberFormat="1" applyFont="1" applyBorder="1">
      <alignment vertical="center"/>
    </xf>
    <xf numFmtId="182" fontId="5" fillId="2" borderId="15" xfId="1" applyNumberFormat="1" applyFont="1" applyFill="1" applyBorder="1" applyAlignment="1">
      <alignment horizontal="center" vertical="center"/>
    </xf>
    <xf numFmtId="182" fontId="5" fillId="0" borderId="15" xfId="1" applyNumberFormat="1" applyFont="1" applyFill="1" applyBorder="1" applyAlignment="1">
      <alignment horizontal="center" vertical="center"/>
    </xf>
    <xf numFmtId="182" fontId="37" fillId="2" borderId="15" xfId="1" applyNumberFormat="1" applyFont="1" applyFill="1" applyBorder="1" applyAlignment="1">
      <alignment horizontal="center" vertical="center"/>
    </xf>
    <xf numFmtId="182" fontId="8" fillId="2" borderId="18" xfId="1" applyNumberFormat="1" applyFont="1" applyFill="1" applyBorder="1">
      <alignment vertical="center"/>
    </xf>
    <xf numFmtId="182" fontId="8" fillId="2" borderId="18" xfId="1" applyNumberFormat="1" applyFont="1" applyFill="1" applyBorder="1" applyAlignment="1">
      <alignment horizontal="center" vertical="center"/>
    </xf>
    <xf numFmtId="182" fontId="8" fillId="0" borderId="15" xfId="1" applyNumberFormat="1" applyFont="1" applyBorder="1">
      <alignment vertical="center"/>
    </xf>
    <xf numFmtId="182" fontId="8" fillId="0" borderId="10" xfId="1" applyNumberFormat="1" applyFont="1" applyBorder="1" applyAlignment="1">
      <alignment horizontal="center" vertical="center" wrapText="1"/>
    </xf>
    <xf numFmtId="182" fontId="8" fillId="0" borderId="15" xfId="1" applyNumberFormat="1" applyFont="1" applyFill="1" applyBorder="1">
      <alignment vertical="center"/>
    </xf>
    <xf numFmtId="182" fontId="8" fillId="0" borderId="15" xfId="1" applyNumberFormat="1" applyFont="1" applyFill="1" applyBorder="1" applyAlignment="1">
      <alignment horizontal="center" vertical="center"/>
    </xf>
    <xf numFmtId="182" fontId="8" fillId="0" borderId="19" xfId="1" applyNumberFormat="1" applyFont="1" applyFill="1" applyBorder="1">
      <alignment vertical="center"/>
    </xf>
    <xf numFmtId="182" fontId="8" fillId="0" borderId="19" xfId="1" applyNumberFormat="1" applyFont="1" applyFill="1" applyBorder="1" applyAlignment="1">
      <alignment horizontal="right" vertical="center"/>
    </xf>
    <xf numFmtId="182" fontId="8" fillId="0" borderId="9" xfId="1" applyNumberFormat="1" applyFont="1" applyFill="1" applyBorder="1">
      <alignment vertical="center"/>
    </xf>
    <xf numFmtId="182" fontId="8" fillId="0" borderId="10" xfId="1" applyNumberFormat="1" applyFont="1" applyFill="1" applyBorder="1">
      <alignment vertical="center"/>
    </xf>
    <xf numFmtId="182" fontId="8" fillId="0" borderId="9" xfId="1" applyNumberFormat="1" applyFont="1" applyFill="1" applyBorder="1" applyAlignment="1">
      <alignment horizontal="center" vertical="center"/>
    </xf>
    <xf numFmtId="182" fontId="8" fillId="2" borderId="19" xfId="1" applyNumberFormat="1" applyFont="1" applyFill="1" applyBorder="1">
      <alignment vertical="center"/>
    </xf>
    <xf numFmtId="182" fontId="8" fillId="2" borderId="10" xfId="1" applyNumberFormat="1" applyFont="1" applyFill="1" applyBorder="1">
      <alignment vertical="center"/>
    </xf>
    <xf numFmtId="182" fontId="8" fillId="2" borderId="15" xfId="1" applyNumberFormat="1" applyFont="1" applyFill="1" applyBorder="1" applyAlignment="1">
      <alignment horizontal="center" vertical="center"/>
    </xf>
    <xf numFmtId="182" fontId="8" fillId="2" borderId="19" xfId="1" applyNumberFormat="1" applyFont="1" applyFill="1" applyBorder="1" applyAlignment="1">
      <alignment horizontal="right" vertical="center"/>
    </xf>
    <xf numFmtId="182" fontId="8" fillId="2" borderId="9" xfId="1" applyNumberFormat="1" applyFont="1" applyFill="1" applyBorder="1">
      <alignment vertical="center"/>
    </xf>
    <xf numFmtId="182" fontId="8" fillId="2" borderId="15" xfId="1" applyNumberFormat="1" applyFont="1" applyFill="1" applyBorder="1">
      <alignment vertical="center"/>
    </xf>
    <xf numFmtId="182" fontId="20" fillId="2" borderId="15" xfId="1" applyNumberFormat="1" applyFont="1" applyFill="1" applyBorder="1">
      <alignment vertical="center"/>
    </xf>
    <xf numFmtId="182" fontId="20" fillId="2" borderId="22" xfId="1" applyNumberFormat="1" applyFont="1" applyFill="1" applyBorder="1">
      <alignment vertical="center"/>
    </xf>
    <xf numFmtId="182" fontId="20" fillId="2" borderId="13" xfId="1" applyNumberFormat="1" applyFont="1" applyFill="1" applyBorder="1">
      <alignment vertical="center"/>
    </xf>
    <xf numFmtId="182" fontId="20" fillId="0" borderId="15" xfId="1" applyNumberFormat="1" applyFont="1" applyBorder="1">
      <alignment vertical="center"/>
    </xf>
    <xf numFmtId="182" fontId="20" fillId="0" borderId="15" xfId="1" applyNumberFormat="1" applyFont="1" applyFill="1" applyBorder="1" applyAlignment="1">
      <alignment vertical="center"/>
    </xf>
    <xf numFmtId="182" fontId="20" fillId="0" borderId="13" xfId="1" applyNumberFormat="1" applyFont="1" applyFill="1" applyBorder="1">
      <alignment vertical="center"/>
    </xf>
    <xf numFmtId="182" fontId="20" fillId="0" borderId="15" xfId="1" applyNumberFormat="1" applyFont="1" applyFill="1" applyBorder="1">
      <alignment vertical="center"/>
    </xf>
    <xf numFmtId="182" fontId="27" fillId="2" borderId="22" xfId="1" applyNumberFormat="1" applyFont="1" applyFill="1" applyBorder="1" applyAlignment="1">
      <alignment horizontal="center" vertical="center" wrapText="1"/>
    </xf>
    <xf numFmtId="182" fontId="27" fillId="0" borderId="16" xfId="1" applyNumberFormat="1" applyFont="1" applyBorder="1">
      <alignment vertical="center"/>
    </xf>
    <xf numFmtId="182" fontId="27" fillId="0" borderId="15" xfId="1" applyNumberFormat="1" applyFont="1" applyBorder="1">
      <alignment vertical="center"/>
    </xf>
    <xf numFmtId="182" fontId="27" fillId="0" borderId="16" xfId="1" applyNumberFormat="1" applyFont="1" applyFill="1" applyBorder="1">
      <alignment vertical="center"/>
    </xf>
    <xf numFmtId="182" fontId="27" fillId="0" borderId="15" xfId="1" applyNumberFormat="1" applyFont="1" applyFill="1" applyBorder="1">
      <alignment vertical="center"/>
    </xf>
    <xf numFmtId="182" fontId="28" fillId="2" borderId="3" xfId="1" applyNumberFormat="1" applyFont="1" applyFill="1" applyBorder="1">
      <alignment vertical="center"/>
    </xf>
    <xf numFmtId="182" fontId="28" fillId="2" borderId="7" xfId="1" applyNumberFormat="1" applyFont="1" applyFill="1" applyBorder="1">
      <alignment vertical="center"/>
    </xf>
    <xf numFmtId="182" fontId="28" fillId="0" borderId="7" xfId="1" applyNumberFormat="1" applyFont="1" applyFill="1" applyBorder="1">
      <alignment vertical="center"/>
    </xf>
    <xf numFmtId="182" fontId="7" fillId="0" borderId="15" xfId="1" applyNumberFormat="1" applyFont="1" applyFill="1" applyBorder="1">
      <alignment vertical="center"/>
    </xf>
    <xf numFmtId="182" fontId="7" fillId="2" borderId="15" xfId="1" applyNumberFormat="1" applyFont="1" applyFill="1" applyBorder="1">
      <alignment vertical="center"/>
    </xf>
    <xf numFmtId="182" fontId="0" fillId="0" borderId="15" xfId="1" applyNumberFormat="1" applyFont="1" applyFill="1" applyBorder="1">
      <alignment vertical="center"/>
    </xf>
    <xf numFmtId="182" fontId="0" fillId="0" borderId="13" xfId="1" applyNumberFormat="1" applyFont="1" applyFill="1" applyBorder="1" applyAlignment="1">
      <alignment horizontal="right" vertical="center"/>
    </xf>
    <xf numFmtId="182" fontId="0" fillId="0" borderId="15" xfId="1" applyNumberFormat="1" applyFont="1" applyFill="1" applyBorder="1" applyAlignment="1">
      <alignment horizontal="right" vertical="center"/>
    </xf>
    <xf numFmtId="182" fontId="15" fillId="0" borderId="15" xfId="1" applyNumberFormat="1" applyFont="1" applyFill="1" applyBorder="1">
      <alignment vertical="center"/>
    </xf>
    <xf numFmtId="182" fontId="15" fillId="0" borderId="13" xfId="1" applyNumberFormat="1" applyFont="1" applyFill="1" applyBorder="1" applyAlignment="1">
      <alignment horizontal="right" vertical="center"/>
    </xf>
    <xf numFmtId="182" fontId="15" fillId="0" borderId="15" xfId="1" applyNumberFormat="1" applyFont="1" applyFill="1" applyBorder="1" applyAlignment="1">
      <alignment horizontal="right" vertical="center"/>
    </xf>
    <xf numFmtId="182" fontId="15" fillId="0" borderId="10" xfId="1" applyNumberFormat="1" applyFont="1" applyFill="1" applyBorder="1">
      <alignment vertical="center"/>
    </xf>
    <xf numFmtId="182" fontId="15" fillId="0" borderId="6" xfId="1" applyNumberFormat="1" applyFont="1" applyFill="1" applyBorder="1" applyAlignment="1">
      <alignment horizontal="right" vertical="center"/>
    </xf>
    <xf numFmtId="182" fontId="15" fillId="0" borderId="10" xfId="1" applyNumberFormat="1" applyFont="1" applyFill="1" applyBorder="1" applyAlignment="1">
      <alignment horizontal="right" vertical="center"/>
    </xf>
    <xf numFmtId="182" fontId="0" fillId="0" borderId="15" xfId="2" applyNumberFormat="1" applyFont="1" applyBorder="1">
      <alignment vertical="center"/>
    </xf>
  </cellXfs>
  <cellStyles count="18">
    <cellStyle name="パーセント" xfId="17" builtinId="5"/>
    <cellStyle name="桁区切り" xfId="1" builtinId="6"/>
    <cellStyle name="桁区切り 2" xfId="5" xr:uid="{00000000-0005-0000-0000-000002000000}"/>
    <cellStyle name="桁区切り 2 2" xfId="16" xr:uid="{00000000-0005-0000-0000-000003000000}"/>
    <cellStyle name="桁区切り 2 3" xfId="8" xr:uid="{00000000-0005-0000-0000-000004000000}"/>
    <cellStyle name="桁区切り 3" xfId="14" xr:uid="{00000000-0005-0000-0000-000005000000}"/>
    <cellStyle name="標準" xfId="0" builtinId="0"/>
    <cellStyle name="標準 2" xfId="2" xr:uid="{00000000-0005-0000-0000-000007000000}"/>
    <cellStyle name="標準 2 2" xfId="9" xr:uid="{00000000-0005-0000-0000-000008000000}"/>
    <cellStyle name="標準 2 3" xfId="10" xr:uid="{00000000-0005-0000-0000-000009000000}"/>
    <cellStyle name="標準 2 4" xfId="15" xr:uid="{00000000-0005-0000-0000-00000A000000}"/>
    <cellStyle name="標準 2 5" xfId="7" xr:uid="{00000000-0005-0000-0000-00000B000000}"/>
    <cellStyle name="標準 3" xfId="12" xr:uid="{00000000-0005-0000-0000-00000C000000}"/>
    <cellStyle name="標準 4" xfId="11" xr:uid="{00000000-0005-0000-0000-00000D000000}"/>
    <cellStyle name="標準 5" xfId="13" xr:uid="{00000000-0005-0000-0000-00000E000000}"/>
    <cellStyle name="標準 6" xfId="6" xr:uid="{00000000-0005-0000-0000-00000F000000}"/>
    <cellStyle name="標準_附属明細表PL・NW・WS　20060423修正版" xfId="3" xr:uid="{00000000-0005-0000-0000-000010000000}"/>
    <cellStyle name="標準１" xfId="4" xr:uid="{00000000-0005-0000-0000-000011000000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-sv\C_&#20844;&#20250;&#35336;\C7_&#35506;&#21029;&#65420;&#65387;&#65433;&#65408;&#65438;\00_&#30435;&#26619;&#35506;\&#20304;&#12293;&#26408;(&#21338;)\&#39151;&#21335;&#30010;\&#20196;&#21644;&#65300;&#24180;&#24230;&#26989;&#21209;\&#9317;&#36001;&#21209;&#26360;&#39006;\&#9315;&#38468;&#23646;&#26126;&#32048;&#26360;\&#12304;&#39151;&#21335;&#30010;&#12305;&#22320;&#26041;&#20661;&#20837;&#21147;&#12471;&#12540;&#12488;&#65288;R3&#27770;&#31639;&#65289;.xlsx" TargetMode="External"/><Relationship Id="rId1" Type="http://schemas.openxmlformats.org/officeDocument/2006/relationships/externalLinkPath" Target="/C7_&#35506;&#21029;&#65420;&#65387;&#65433;&#65408;&#65438;/00_&#30435;&#26619;&#35506;/&#20304;&#12293;&#26408;(&#21338;)/&#39151;&#21335;&#30010;/&#20196;&#21644;&#65300;&#24180;&#24230;&#26989;&#21209;/&#9317;&#36001;&#21209;&#26360;&#39006;/&#9315;&#38468;&#23646;&#26126;&#32048;&#26360;/&#12304;&#39151;&#21335;&#30010;&#12305;&#22320;&#26041;&#20661;&#20837;&#21147;&#12471;&#12540;&#12488;&#65288;R3&#27770;&#3163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紙）地方債明細算出シート"/>
      <sheetName val="地方債（借入先別）"/>
      <sheetName val="地方債（利率別など）"/>
    </sheetNames>
    <sheetDataSet>
      <sheetData sheetId="0">
        <row r="509">
          <cell r="D509">
            <v>0</v>
          </cell>
        </row>
        <row r="510">
          <cell r="D510">
            <v>0</v>
          </cell>
        </row>
        <row r="511">
          <cell r="D511">
            <v>109800000</v>
          </cell>
        </row>
        <row r="512">
          <cell r="D512">
            <v>1053472000</v>
          </cell>
        </row>
        <row r="516">
          <cell r="D516">
            <v>4207920</v>
          </cell>
        </row>
        <row r="517">
          <cell r="D517">
            <v>0</v>
          </cell>
        </row>
        <row r="518">
          <cell r="D518">
            <v>0</v>
          </cell>
        </row>
        <row r="519">
          <cell r="D519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>
            <a:lumMod val="40000"/>
            <a:lumOff val="60000"/>
          </a:schemeClr>
        </a:solidFill>
      </a:spPr>
      <a:bodyPr vertOverflow="clip" horzOverflow="clip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48"/>
  <sheetViews>
    <sheetView tabSelected="1" view="pageBreakPreview" zoomScale="74" zoomScaleNormal="100" zoomScaleSheetLayoutView="100" workbookViewId="0">
      <selection sqref="A1:D1"/>
    </sheetView>
  </sheetViews>
  <sheetFormatPr defaultRowHeight="13.2" x14ac:dyDescent="0.2"/>
  <cols>
    <col min="1" max="1" width="0.88671875" customWidth="1"/>
    <col min="2" max="2" width="3.77734375" customWidth="1"/>
    <col min="3" max="3" width="16.77734375" customWidth="1"/>
    <col min="4" max="11" width="16.21875" customWidth="1"/>
    <col min="12" max="12" width="0.6640625" customWidth="1"/>
    <col min="13" max="13" width="0.33203125" customWidth="1"/>
  </cols>
  <sheetData>
    <row r="1" spans="1:12" ht="18.75" customHeight="1" x14ac:dyDescent="0.2">
      <c r="A1" s="181" t="s">
        <v>12</v>
      </c>
      <c r="B1" s="182"/>
      <c r="C1" s="182"/>
      <c r="D1" s="182"/>
    </row>
    <row r="2" spans="1:12" ht="24.75" customHeight="1" x14ac:dyDescent="0.2">
      <c r="A2" s="183" t="s">
        <v>13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 ht="19.5" customHeight="1" x14ac:dyDescent="0.2">
      <c r="A3" s="181" t="s">
        <v>14</v>
      </c>
      <c r="B3" s="182"/>
      <c r="C3" s="182"/>
      <c r="D3" s="182"/>
      <c r="E3" s="182"/>
      <c r="F3" s="1"/>
      <c r="G3" s="1"/>
      <c r="H3" s="1"/>
      <c r="I3" s="1"/>
      <c r="J3" s="1"/>
      <c r="K3" s="1"/>
    </row>
    <row r="4" spans="1:12" ht="17.25" customHeight="1" x14ac:dyDescent="0.2">
      <c r="A4" s="184" t="s">
        <v>162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</row>
    <row r="5" spans="1:12" ht="16.5" customHeight="1" x14ac:dyDescent="0.2">
      <c r="A5" s="181" t="s">
        <v>15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2" ht="1.5" customHeight="1" x14ac:dyDescent="0.2">
      <c r="B6" s="185"/>
      <c r="C6" s="185"/>
      <c r="D6" s="185"/>
      <c r="E6" s="185"/>
      <c r="F6" s="185"/>
      <c r="G6" s="185"/>
      <c r="H6" s="185"/>
      <c r="I6" s="185"/>
      <c r="J6" s="185"/>
      <c r="K6" s="185"/>
    </row>
    <row r="7" spans="1:12" ht="20.25" customHeight="1" x14ac:dyDescent="0.2">
      <c r="B7" s="2" t="s">
        <v>16</v>
      </c>
      <c r="C7" s="3"/>
      <c r="D7" s="4"/>
      <c r="E7" s="4"/>
      <c r="F7" s="4"/>
      <c r="G7" s="4"/>
      <c r="H7" s="4"/>
      <c r="I7" s="4"/>
      <c r="J7" s="29" t="s">
        <v>265</v>
      </c>
      <c r="K7" s="4"/>
    </row>
    <row r="8" spans="1:12" ht="37.5" customHeight="1" x14ac:dyDescent="0.2">
      <c r="B8" s="186" t="s">
        <v>17</v>
      </c>
      <c r="C8" s="186"/>
      <c r="D8" s="102" t="s">
        <v>18</v>
      </c>
      <c r="E8" s="102" t="s">
        <v>19</v>
      </c>
      <c r="F8" s="102" t="s">
        <v>20</v>
      </c>
      <c r="G8" s="102" t="s">
        <v>21</v>
      </c>
      <c r="H8" s="100" t="s">
        <v>22</v>
      </c>
      <c r="I8" s="101" t="s">
        <v>23</v>
      </c>
      <c r="J8" s="22" t="s">
        <v>24</v>
      </c>
      <c r="K8" s="5"/>
    </row>
    <row r="9" spans="1:12" ht="14.1" customHeight="1" x14ac:dyDescent="0.2">
      <c r="B9" s="168" t="s">
        <v>25</v>
      </c>
      <c r="C9" s="168"/>
      <c r="D9" s="257">
        <v>23588338976</v>
      </c>
      <c r="E9" s="257">
        <v>539880703</v>
      </c>
      <c r="F9" s="257">
        <v>74013652</v>
      </c>
      <c r="G9" s="257">
        <v>24054206027</v>
      </c>
      <c r="H9" s="258">
        <v>13355412890</v>
      </c>
      <c r="I9" s="259">
        <v>648541629</v>
      </c>
      <c r="J9" s="260">
        <v>10698793137</v>
      </c>
      <c r="K9" s="23"/>
    </row>
    <row r="10" spans="1:12" ht="14.1" customHeight="1" x14ac:dyDescent="0.2">
      <c r="B10" s="168" t="s">
        <v>26</v>
      </c>
      <c r="C10" s="168"/>
      <c r="D10" s="257">
        <v>1573785089</v>
      </c>
      <c r="E10" s="257">
        <v>20884618</v>
      </c>
      <c r="F10" s="257">
        <v>0</v>
      </c>
      <c r="G10" s="257">
        <v>1594669707</v>
      </c>
      <c r="H10" s="258">
        <v>0</v>
      </c>
      <c r="I10" s="259">
        <v>0</v>
      </c>
      <c r="J10" s="260">
        <v>1594669707</v>
      </c>
      <c r="K10" s="23"/>
    </row>
    <row r="11" spans="1:12" ht="14.1" customHeight="1" x14ac:dyDescent="0.2">
      <c r="B11" s="169" t="s">
        <v>27</v>
      </c>
      <c r="C11" s="169"/>
      <c r="D11" s="257">
        <v>293466827</v>
      </c>
      <c r="E11" s="257">
        <v>0</v>
      </c>
      <c r="F11" s="257">
        <v>0</v>
      </c>
      <c r="G11" s="257">
        <v>293466827</v>
      </c>
      <c r="H11" s="258">
        <v>0</v>
      </c>
      <c r="I11" s="259">
        <v>0</v>
      </c>
      <c r="J11" s="260">
        <v>293466827</v>
      </c>
      <c r="K11" s="23"/>
    </row>
    <row r="12" spans="1:12" ht="14.1" customHeight="1" x14ac:dyDescent="0.2">
      <c r="B12" s="169" t="s">
        <v>28</v>
      </c>
      <c r="C12" s="169"/>
      <c r="D12" s="257">
        <v>17554683218</v>
      </c>
      <c r="E12" s="257">
        <v>358367667</v>
      </c>
      <c r="F12" s="257">
        <v>35468035</v>
      </c>
      <c r="G12" s="257">
        <v>17877582850</v>
      </c>
      <c r="H12" s="258">
        <v>10709524632</v>
      </c>
      <c r="I12" s="259">
        <v>433386859</v>
      </c>
      <c r="J12" s="260">
        <v>7168058218</v>
      </c>
      <c r="K12" s="23"/>
    </row>
    <row r="13" spans="1:12" ht="14.1" customHeight="1" x14ac:dyDescent="0.2">
      <c r="B13" s="168" t="s">
        <v>29</v>
      </c>
      <c r="C13" s="168"/>
      <c r="D13" s="257">
        <v>4089611400</v>
      </c>
      <c r="E13" s="257">
        <v>136800518</v>
      </c>
      <c r="F13" s="257">
        <v>0</v>
      </c>
      <c r="G13" s="257">
        <v>4226411918</v>
      </c>
      <c r="H13" s="258">
        <v>2645888258</v>
      </c>
      <c r="I13" s="259">
        <v>215154770</v>
      </c>
      <c r="J13" s="260">
        <v>1580523660</v>
      </c>
      <c r="K13" s="23"/>
    </row>
    <row r="14" spans="1:12" ht="14.1" customHeight="1" x14ac:dyDescent="0.2">
      <c r="B14" s="169" t="s">
        <v>30</v>
      </c>
      <c r="C14" s="169"/>
      <c r="D14" s="257">
        <v>0</v>
      </c>
      <c r="E14" s="257">
        <v>0</v>
      </c>
      <c r="F14" s="257">
        <v>0</v>
      </c>
      <c r="G14" s="257">
        <v>0</v>
      </c>
      <c r="H14" s="258">
        <v>0</v>
      </c>
      <c r="I14" s="259">
        <v>0</v>
      </c>
      <c r="J14" s="260">
        <v>0</v>
      </c>
      <c r="K14" s="23"/>
    </row>
    <row r="15" spans="1:12" ht="14.1" customHeight="1" x14ac:dyDescent="0.2">
      <c r="B15" s="168" t="s">
        <v>31</v>
      </c>
      <c r="C15" s="168"/>
      <c r="D15" s="257">
        <v>0</v>
      </c>
      <c r="E15" s="257">
        <v>0</v>
      </c>
      <c r="F15" s="257">
        <v>0</v>
      </c>
      <c r="G15" s="257">
        <v>0</v>
      </c>
      <c r="H15" s="258">
        <v>0</v>
      </c>
      <c r="I15" s="259">
        <v>0</v>
      </c>
      <c r="J15" s="260">
        <v>0</v>
      </c>
      <c r="K15" s="23"/>
    </row>
    <row r="16" spans="1:12" ht="14.1" customHeight="1" x14ac:dyDescent="0.2">
      <c r="B16" s="169" t="s">
        <v>32</v>
      </c>
      <c r="C16" s="169"/>
      <c r="D16" s="257">
        <v>0</v>
      </c>
      <c r="E16" s="257">
        <v>0</v>
      </c>
      <c r="F16" s="257">
        <v>0</v>
      </c>
      <c r="G16" s="257">
        <v>0</v>
      </c>
      <c r="H16" s="258">
        <v>0</v>
      </c>
      <c r="I16" s="259">
        <v>0</v>
      </c>
      <c r="J16" s="260">
        <v>0</v>
      </c>
      <c r="K16" s="23"/>
    </row>
    <row r="17" spans="2:11" ht="14.1" customHeight="1" x14ac:dyDescent="0.2">
      <c r="B17" s="169" t="s">
        <v>33</v>
      </c>
      <c r="C17" s="169"/>
      <c r="D17" s="257">
        <v>0</v>
      </c>
      <c r="E17" s="257">
        <v>0</v>
      </c>
      <c r="F17" s="257">
        <v>0</v>
      </c>
      <c r="G17" s="257">
        <v>0</v>
      </c>
      <c r="H17" s="258">
        <v>0</v>
      </c>
      <c r="I17" s="259">
        <v>0</v>
      </c>
      <c r="J17" s="260">
        <v>0</v>
      </c>
      <c r="K17" s="23"/>
    </row>
    <row r="18" spans="2:11" ht="14.1" customHeight="1" x14ac:dyDescent="0.2">
      <c r="B18" s="169" t="s">
        <v>34</v>
      </c>
      <c r="C18" s="169"/>
      <c r="D18" s="257">
        <v>76792442</v>
      </c>
      <c r="E18" s="257">
        <v>23827900</v>
      </c>
      <c r="F18" s="257">
        <v>38545617</v>
      </c>
      <c r="G18" s="257">
        <v>62074725</v>
      </c>
      <c r="H18" s="258">
        <v>0</v>
      </c>
      <c r="I18" s="259">
        <v>0</v>
      </c>
      <c r="J18" s="260">
        <v>62074725</v>
      </c>
      <c r="K18" s="23"/>
    </row>
    <row r="19" spans="2:11" ht="14.1" customHeight="1" x14ac:dyDescent="0.2">
      <c r="B19" s="180" t="s">
        <v>35</v>
      </c>
      <c r="C19" s="180"/>
      <c r="D19" s="257">
        <v>45315484953</v>
      </c>
      <c r="E19" s="257">
        <v>254135723</v>
      </c>
      <c r="F19" s="257">
        <v>126803517</v>
      </c>
      <c r="G19" s="257">
        <v>45442817159</v>
      </c>
      <c r="H19" s="258">
        <v>23033804665</v>
      </c>
      <c r="I19" s="259">
        <v>1015590700</v>
      </c>
      <c r="J19" s="260">
        <v>22409012494</v>
      </c>
      <c r="K19" s="23"/>
    </row>
    <row r="20" spans="2:11" ht="14.1" customHeight="1" x14ac:dyDescent="0.2">
      <c r="B20" s="168" t="s">
        <v>36</v>
      </c>
      <c r="C20" s="168"/>
      <c r="D20" s="257">
        <v>68500664</v>
      </c>
      <c r="E20" s="257">
        <v>2731458</v>
      </c>
      <c r="F20" s="257">
        <v>0</v>
      </c>
      <c r="G20" s="257">
        <v>71232122</v>
      </c>
      <c r="H20" s="258">
        <v>0</v>
      </c>
      <c r="I20" s="259">
        <v>0</v>
      </c>
      <c r="J20" s="260">
        <v>71232122</v>
      </c>
      <c r="K20" s="23"/>
    </row>
    <row r="21" spans="2:11" ht="14.1" customHeight="1" x14ac:dyDescent="0.2">
      <c r="B21" s="169" t="s">
        <v>37</v>
      </c>
      <c r="C21" s="169"/>
      <c r="D21" s="257">
        <v>48895473</v>
      </c>
      <c r="E21" s="257">
        <v>0</v>
      </c>
      <c r="F21" s="257">
        <v>0</v>
      </c>
      <c r="G21" s="257">
        <v>48895473</v>
      </c>
      <c r="H21" s="258">
        <v>39024618</v>
      </c>
      <c r="I21" s="259">
        <v>775016</v>
      </c>
      <c r="J21" s="260">
        <v>9870855</v>
      </c>
      <c r="K21" s="23"/>
    </row>
    <row r="22" spans="2:11" ht="14.1" customHeight="1" x14ac:dyDescent="0.2">
      <c r="B22" s="168" t="s">
        <v>29</v>
      </c>
      <c r="C22" s="168"/>
      <c r="D22" s="257">
        <v>45071285299</v>
      </c>
      <c r="E22" s="257">
        <v>207137113</v>
      </c>
      <c r="F22" s="257">
        <v>0</v>
      </c>
      <c r="G22" s="257">
        <v>45278422412</v>
      </c>
      <c r="H22" s="258">
        <v>22994780047</v>
      </c>
      <c r="I22" s="259">
        <v>1014815684</v>
      </c>
      <c r="J22" s="260">
        <v>22283642365</v>
      </c>
      <c r="K22" s="23"/>
    </row>
    <row r="23" spans="2:11" ht="14.1" customHeight="1" x14ac:dyDescent="0.2">
      <c r="B23" s="168" t="s">
        <v>33</v>
      </c>
      <c r="C23" s="168"/>
      <c r="D23" s="257">
        <v>0</v>
      </c>
      <c r="E23" s="257">
        <v>0</v>
      </c>
      <c r="F23" s="257">
        <v>0</v>
      </c>
      <c r="G23" s="257">
        <v>0</v>
      </c>
      <c r="H23" s="258">
        <v>0</v>
      </c>
      <c r="I23" s="259">
        <v>0</v>
      </c>
      <c r="J23" s="260">
        <v>0</v>
      </c>
      <c r="K23" s="23"/>
    </row>
    <row r="24" spans="2:11" ht="14.1" customHeight="1" x14ac:dyDescent="0.2">
      <c r="B24" s="169" t="s">
        <v>34</v>
      </c>
      <c r="C24" s="169"/>
      <c r="D24" s="257">
        <v>126803517</v>
      </c>
      <c r="E24" s="257">
        <v>44267152</v>
      </c>
      <c r="F24" s="257">
        <v>126803517</v>
      </c>
      <c r="G24" s="257">
        <v>44267152</v>
      </c>
      <c r="H24" s="258">
        <v>0</v>
      </c>
      <c r="I24" s="259">
        <v>0</v>
      </c>
      <c r="J24" s="260">
        <v>44267152</v>
      </c>
      <c r="K24" s="23"/>
    </row>
    <row r="25" spans="2:11" ht="14.1" customHeight="1" x14ac:dyDescent="0.2">
      <c r="B25" s="168" t="s">
        <v>38</v>
      </c>
      <c r="C25" s="168"/>
      <c r="D25" s="257">
        <v>1008554990</v>
      </c>
      <c r="E25" s="257">
        <v>62205460</v>
      </c>
      <c r="F25" s="257">
        <v>112270000</v>
      </c>
      <c r="G25" s="257">
        <v>958490450</v>
      </c>
      <c r="H25" s="258">
        <v>718726084</v>
      </c>
      <c r="I25" s="259">
        <v>67126989</v>
      </c>
      <c r="J25" s="260">
        <v>239764366</v>
      </c>
      <c r="K25" s="23"/>
    </row>
    <row r="26" spans="2:11" ht="14.1" customHeight="1" x14ac:dyDescent="0.2">
      <c r="B26" s="178" t="s">
        <v>9</v>
      </c>
      <c r="C26" s="179"/>
      <c r="D26" s="257">
        <v>69912378919</v>
      </c>
      <c r="E26" s="257">
        <v>856221886</v>
      </c>
      <c r="F26" s="257">
        <v>313087169</v>
      </c>
      <c r="G26" s="257">
        <v>70455513636</v>
      </c>
      <c r="H26" s="258">
        <v>37107943639</v>
      </c>
      <c r="I26" s="259">
        <v>1731259318</v>
      </c>
      <c r="J26" s="260">
        <v>33347569997</v>
      </c>
      <c r="K26" s="23"/>
    </row>
    <row r="27" spans="2:11" ht="8.4" customHeight="1" x14ac:dyDescent="0.2">
      <c r="B27" s="6"/>
      <c r="C27" s="7"/>
      <c r="D27" s="24"/>
      <c r="E27" s="24"/>
      <c r="F27" s="24"/>
      <c r="G27" s="24"/>
      <c r="H27" s="25"/>
      <c r="I27" s="25"/>
      <c r="J27" s="26"/>
      <c r="K27" s="26"/>
    </row>
    <row r="28" spans="2:11" ht="20.25" customHeight="1" x14ac:dyDescent="0.2">
      <c r="B28" s="8" t="s">
        <v>163</v>
      </c>
      <c r="C28" s="9"/>
      <c r="D28" s="27"/>
      <c r="E28" s="27"/>
      <c r="F28" s="27"/>
      <c r="G28" s="27"/>
      <c r="H28" s="27"/>
      <c r="I28" s="27"/>
      <c r="J28" s="28"/>
      <c r="K28" s="29" t="s">
        <v>265</v>
      </c>
    </row>
    <row r="29" spans="2:11" ht="37.5" customHeight="1" x14ac:dyDescent="0.2">
      <c r="B29" s="176" t="s">
        <v>17</v>
      </c>
      <c r="C29" s="177"/>
      <c r="D29" s="103" t="s">
        <v>39</v>
      </c>
      <c r="E29" s="103" t="s">
        <v>40</v>
      </c>
      <c r="F29" s="103" t="s">
        <v>41</v>
      </c>
      <c r="G29" s="103" t="s">
        <v>42</v>
      </c>
      <c r="H29" s="103" t="s">
        <v>43</v>
      </c>
      <c r="I29" s="104" t="s">
        <v>44</v>
      </c>
      <c r="J29" s="103" t="s">
        <v>45</v>
      </c>
      <c r="K29" s="103" t="s">
        <v>46</v>
      </c>
    </row>
    <row r="30" spans="2:11" ht="14.1" customHeight="1" x14ac:dyDescent="0.2">
      <c r="B30" s="174" t="s">
        <v>25</v>
      </c>
      <c r="C30" s="175"/>
      <c r="D30" s="261">
        <f>SUM(D31:D39)</f>
        <v>1502185476</v>
      </c>
      <c r="E30" s="261">
        <f t="shared" ref="E30:K30" si="0">SUM(E31:E39)</f>
        <v>2949594623</v>
      </c>
      <c r="F30" s="261">
        <f t="shared" si="0"/>
        <v>562785359</v>
      </c>
      <c r="G30" s="261">
        <f t="shared" si="0"/>
        <v>126569342</v>
      </c>
      <c r="H30" s="258">
        <f t="shared" si="0"/>
        <v>3681664034</v>
      </c>
      <c r="I30" s="262">
        <f t="shared" si="0"/>
        <v>64210760</v>
      </c>
      <c r="J30" s="261">
        <f t="shared" si="0"/>
        <v>1811783543</v>
      </c>
      <c r="K30" s="258">
        <f t="shared" si="0"/>
        <v>10698793137</v>
      </c>
    </row>
    <row r="31" spans="2:11" ht="14.1" customHeight="1" x14ac:dyDescent="0.2">
      <c r="B31" s="169" t="s">
        <v>36</v>
      </c>
      <c r="C31" s="169"/>
      <c r="D31" s="261">
        <v>177262634</v>
      </c>
      <c r="E31" s="261">
        <v>413495455</v>
      </c>
      <c r="F31" s="261">
        <v>202224431</v>
      </c>
      <c r="G31" s="261">
        <v>10031971</v>
      </c>
      <c r="H31" s="258">
        <v>551521526</v>
      </c>
      <c r="I31" s="262">
        <v>6242107</v>
      </c>
      <c r="J31" s="261">
        <v>233891583</v>
      </c>
      <c r="K31" s="258">
        <f t="shared" ref="K31:K39" si="1">SUM(D31:J31)</f>
        <v>1594669707</v>
      </c>
    </row>
    <row r="32" spans="2:11" ht="14.1" customHeight="1" x14ac:dyDescent="0.2">
      <c r="B32" s="169" t="s">
        <v>27</v>
      </c>
      <c r="C32" s="169"/>
      <c r="D32" s="261">
        <v>0</v>
      </c>
      <c r="E32" s="261">
        <v>0</v>
      </c>
      <c r="F32" s="261">
        <v>0</v>
      </c>
      <c r="G32" s="261">
        <v>0</v>
      </c>
      <c r="H32" s="258">
        <v>293466827</v>
      </c>
      <c r="I32" s="262">
        <v>0</v>
      </c>
      <c r="J32" s="261">
        <v>0</v>
      </c>
      <c r="K32" s="258">
        <f t="shared" si="1"/>
        <v>293466827</v>
      </c>
    </row>
    <row r="33" spans="2:12" ht="14.1" customHeight="1" x14ac:dyDescent="0.2">
      <c r="B33" s="168" t="s">
        <v>28</v>
      </c>
      <c r="C33" s="168"/>
      <c r="D33" s="261">
        <v>1193112134</v>
      </c>
      <c r="E33" s="261">
        <v>2245980585</v>
      </c>
      <c r="F33" s="261">
        <v>324041934</v>
      </c>
      <c r="G33" s="261">
        <v>105711088</v>
      </c>
      <c r="H33" s="258">
        <v>2152152981</v>
      </c>
      <c r="I33" s="262">
        <v>57473338</v>
      </c>
      <c r="J33" s="261">
        <v>1089586158</v>
      </c>
      <c r="K33" s="258">
        <f t="shared" si="1"/>
        <v>7168058218</v>
      </c>
    </row>
    <row r="34" spans="2:12" ht="14.1" customHeight="1" x14ac:dyDescent="0.2">
      <c r="B34" s="169" t="s">
        <v>29</v>
      </c>
      <c r="C34" s="169"/>
      <c r="D34" s="261">
        <v>112107808</v>
      </c>
      <c r="E34" s="261">
        <v>290118583</v>
      </c>
      <c r="F34" s="261">
        <v>36518994</v>
      </c>
      <c r="G34" s="261">
        <v>10826283</v>
      </c>
      <c r="H34" s="258">
        <v>642150875</v>
      </c>
      <c r="I34" s="262">
        <v>495315</v>
      </c>
      <c r="J34" s="261">
        <v>488305802</v>
      </c>
      <c r="K34" s="258">
        <f>SUM(D34:J34)</f>
        <v>1580523660</v>
      </c>
    </row>
    <row r="35" spans="2:12" ht="14.1" customHeight="1" x14ac:dyDescent="0.2">
      <c r="B35" s="172" t="s">
        <v>30</v>
      </c>
      <c r="C35" s="172"/>
      <c r="D35" s="261">
        <v>0</v>
      </c>
      <c r="E35" s="261">
        <v>0</v>
      </c>
      <c r="F35" s="261">
        <v>0</v>
      </c>
      <c r="G35" s="261">
        <v>0</v>
      </c>
      <c r="H35" s="258">
        <v>0</v>
      </c>
      <c r="I35" s="259">
        <v>0</v>
      </c>
      <c r="J35" s="263">
        <v>0</v>
      </c>
      <c r="K35" s="258">
        <v>0</v>
      </c>
    </row>
    <row r="36" spans="2:12" ht="14.1" customHeight="1" x14ac:dyDescent="0.2">
      <c r="B36" s="173" t="s">
        <v>31</v>
      </c>
      <c r="C36" s="173"/>
      <c r="D36" s="261">
        <v>0</v>
      </c>
      <c r="E36" s="261">
        <v>0</v>
      </c>
      <c r="F36" s="261">
        <v>0</v>
      </c>
      <c r="G36" s="261">
        <v>0</v>
      </c>
      <c r="H36" s="258">
        <v>0</v>
      </c>
      <c r="I36" s="259">
        <v>0</v>
      </c>
      <c r="J36" s="263">
        <v>0</v>
      </c>
      <c r="K36" s="258">
        <v>0</v>
      </c>
    </row>
    <row r="37" spans="2:12" ht="14.1" customHeight="1" x14ac:dyDescent="0.2">
      <c r="B37" s="172" t="s">
        <v>32</v>
      </c>
      <c r="C37" s="172"/>
      <c r="D37" s="261">
        <v>0</v>
      </c>
      <c r="E37" s="261">
        <v>0</v>
      </c>
      <c r="F37" s="261">
        <v>0</v>
      </c>
      <c r="G37" s="261">
        <v>0</v>
      </c>
      <c r="H37" s="258">
        <v>0</v>
      </c>
      <c r="I37" s="259">
        <v>0</v>
      </c>
      <c r="J37" s="263">
        <v>0</v>
      </c>
      <c r="K37" s="258">
        <v>0</v>
      </c>
    </row>
    <row r="38" spans="2:12" ht="14.1" customHeight="1" x14ac:dyDescent="0.2">
      <c r="B38" s="169" t="s">
        <v>33</v>
      </c>
      <c r="C38" s="169"/>
      <c r="D38" s="261">
        <v>0</v>
      </c>
      <c r="E38" s="261">
        <v>0</v>
      </c>
      <c r="F38" s="261">
        <v>0</v>
      </c>
      <c r="G38" s="261">
        <v>0</v>
      </c>
      <c r="H38" s="258">
        <v>0</v>
      </c>
      <c r="I38" s="262">
        <v>0</v>
      </c>
      <c r="J38" s="261">
        <v>0</v>
      </c>
      <c r="K38" s="258">
        <v>0</v>
      </c>
    </row>
    <row r="39" spans="2:12" ht="14.1" customHeight="1" x14ac:dyDescent="0.2">
      <c r="B39" s="169" t="s">
        <v>34</v>
      </c>
      <c r="C39" s="169"/>
      <c r="D39" s="261">
        <v>19702900</v>
      </c>
      <c r="E39" s="261">
        <v>0</v>
      </c>
      <c r="F39" s="261">
        <v>0</v>
      </c>
      <c r="G39" s="261">
        <v>0</v>
      </c>
      <c r="H39" s="258">
        <v>42371825</v>
      </c>
      <c r="I39" s="262">
        <v>0</v>
      </c>
      <c r="J39" s="261">
        <v>0</v>
      </c>
      <c r="K39" s="258">
        <f t="shared" si="1"/>
        <v>62074725</v>
      </c>
    </row>
    <row r="40" spans="2:12" ht="14.1" customHeight="1" x14ac:dyDescent="0.2">
      <c r="B40" s="170" t="s">
        <v>35</v>
      </c>
      <c r="C40" s="171"/>
      <c r="D40" s="261">
        <f>SUM(D41:D45)</f>
        <v>16341358436</v>
      </c>
      <c r="E40" s="261">
        <f t="shared" ref="E40:J40" si="2">SUM(E41:E45)</f>
        <v>20</v>
      </c>
      <c r="F40" s="261">
        <v>0</v>
      </c>
      <c r="G40" s="261">
        <v>0</v>
      </c>
      <c r="H40" s="258">
        <f t="shared" si="2"/>
        <v>4953263043</v>
      </c>
      <c r="I40" s="259">
        <f t="shared" si="2"/>
        <v>312248593</v>
      </c>
      <c r="J40" s="263">
        <f t="shared" si="2"/>
        <v>802142402</v>
      </c>
      <c r="K40" s="258">
        <f>SUM(K41:L45)</f>
        <v>22409012494</v>
      </c>
      <c r="L40" s="10"/>
    </row>
    <row r="41" spans="2:12" ht="14.1" customHeight="1" x14ac:dyDescent="0.2">
      <c r="B41" s="169" t="s">
        <v>36</v>
      </c>
      <c r="C41" s="169"/>
      <c r="D41" s="261">
        <v>48559675</v>
      </c>
      <c r="E41" s="261">
        <v>20</v>
      </c>
      <c r="F41" s="261">
        <v>0</v>
      </c>
      <c r="G41" s="261">
        <v>0</v>
      </c>
      <c r="H41" s="258">
        <v>18274650</v>
      </c>
      <c r="I41" s="262">
        <v>28604</v>
      </c>
      <c r="J41" s="261">
        <v>4369173</v>
      </c>
      <c r="K41" s="258">
        <f t="shared" ref="K41:K46" si="3">SUM(D41:J41)</f>
        <v>71232122</v>
      </c>
    </row>
    <row r="42" spans="2:12" ht="14.1" customHeight="1" x14ac:dyDescent="0.2">
      <c r="B42" s="169" t="s">
        <v>37</v>
      </c>
      <c r="C42" s="169"/>
      <c r="D42" s="261">
        <v>9595964</v>
      </c>
      <c r="E42" s="261">
        <v>0</v>
      </c>
      <c r="F42" s="261">
        <v>0</v>
      </c>
      <c r="G42" s="261">
        <v>0</v>
      </c>
      <c r="H42" s="258">
        <v>274891</v>
      </c>
      <c r="I42" s="262">
        <v>0</v>
      </c>
      <c r="J42" s="261">
        <v>0</v>
      </c>
      <c r="K42" s="258">
        <f t="shared" si="3"/>
        <v>9870855</v>
      </c>
    </row>
    <row r="43" spans="2:12" ht="14.1" customHeight="1" x14ac:dyDescent="0.2">
      <c r="B43" s="168" t="s">
        <v>29</v>
      </c>
      <c r="C43" s="168"/>
      <c r="D43" s="261">
        <v>16253509545</v>
      </c>
      <c r="E43" s="261">
        <v>0</v>
      </c>
      <c r="F43" s="261">
        <v>0</v>
      </c>
      <c r="G43" s="261">
        <v>0</v>
      </c>
      <c r="H43" s="258">
        <v>4920139602</v>
      </c>
      <c r="I43" s="262">
        <v>312219989</v>
      </c>
      <c r="J43" s="261">
        <v>797773229</v>
      </c>
      <c r="K43" s="258">
        <f t="shared" si="3"/>
        <v>22283642365</v>
      </c>
    </row>
    <row r="44" spans="2:12" ht="14.1" customHeight="1" x14ac:dyDescent="0.2">
      <c r="B44" s="169" t="s">
        <v>33</v>
      </c>
      <c r="C44" s="169"/>
      <c r="D44" s="261">
        <v>0</v>
      </c>
      <c r="E44" s="261">
        <v>0</v>
      </c>
      <c r="F44" s="261">
        <v>0</v>
      </c>
      <c r="G44" s="261">
        <v>0</v>
      </c>
      <c r="H44" s="258">
        <v>0</v>
      </c>
      <c r="I44" s="262">
        <v>0</v>
      </c>
      <c r="J44" s="261">
        <v>0</v>
      </c>
      <c r="K44" s="258">
        <v>0</v>
      </c>
    </row>
    <row r="45" spans="2:12" ht="14.1" customHeight="1" x14ac:dyDescent="0.2">
      <c r="B45" s="168" t="s">
        <v>34</v>
      </c>
      <c r="C45" s="168"/>
      <c r="D45" s="261">
        <v>29693252</v>
      </c>
      <c r="E45" s="261">
        <v>0</v>
      </c>
      <c r="F45" s="261">
        <v>0</v>
      </c>
      <c r="G45" s="261">
        <v>0</v>
      </c>
      <c r="H45" s="258">
        <v>14573900</v>
      </c>
      <c r="I45" s="262">
        <v>0</v>
      </c>
      <c r="J45" s="261">
        <v>0</v>
      </c>
      <c r="K45" s="258">
        <f t="shared" si="3"/>
        <v>44267152</v>
      </c>
    </row>
    <row r="46" spans="2:12" ht="14.1" customHeight="1" x14ac:dyDescent="0.2">
      <c r="B46" s="166" t="s">
        <v>38</v>
      </c>
      <c r="C46" s="167"/>
      <c r="D46" s="261">
        <v>23326522</v>
      </c>
      <c r="E46" s="261">
        <v>37766609</v>
      </c>
      <c r="F46" s="261">
        <v>457812</v>
      </c>
      <c r="G46" s="261">
        <v>0</v>
      </c>
      <c r="H46" s="258">
        <v>51934629</v>
      </c>
      <c r="I46" s="262">
        <v>25180504</v>
      </c>
      <c r="J46" s="261">
        <v>101098290</v>
      </c>
      <c r="K46" s="258">
        <f t="shared" si="3"/>
        <v>239764366</v>
      </c>
    </row>
    <row r="47" spans="2:12" ht="13.5" customHeight="1" x14ac:dyDescent="0.2">
      <c r="B47" s="165" t="s">
        <v>46</v>
      </c>
      <c r="C47" s="165"/>
      <c r="D47" s="261">
        <f t="shared" ref="D47:J47" si="4">D30+D40+D46</f>
        <v>17866870434</v>
      </c>
      <c r="E47" s="261">
        <f t="shared" si="4"/>
        <v>2987361252</v>
      </c>
      <c r="F47" s="261">
        <f t="shared" si="4"/>
        <v>563243171</v>
      </c>
      <c r="G47" s="261">
        <f>G30+G40+G46</f>
        <v>126569342</v>
      </c>
      <c r="H47" s="261">
        <f t="shared" si="4"/>
        <v>8686861706</v>
      </c>
      <c r="I47" s="261">
        <f t="shared" si="4"/>
        <v>401639857</v>
      </c>
      <c r="J47" s="261">
        <f t="shared" si="4"/>
        <v>2715024235</v>
      </c>
      <c r="K47" s="258">
        <f>K30+K40+K46</f>
        <v>33347569997</v>
      </c>
    </row>
    <row r="48" spans="2:12" ht="3" customHeight="1" x14ac:dyDescent="0.2">
      <c r="D48" s="28"/>
      <c r="E48" s="28"/>
      <c r="F48" s="28"/>
      <c r="G48" s="28"/>
      <c r="H48" s="28"/>
      <c r="I48" s="28"/>
      <c r="J48" s="28"/>
      <c r="K48" s="28"/>
    </row>
  </sheetData>
  <mergeCells count="44">
    <mergeCell ref="B10:C10"/>
    <mergeCell ref="A1:D1"/>
    <mergeCell ref="A2:L2"/>
    <mergeCell ref="A3:E3"/>
    <mergeCell ref="A4:K4"/>
    <mergeCell ref="A5:K5"/>
    <mergeCell ref="B6:K6"/>
    <mergeCell ref="B9:C9"/>
    <mergeCell ref="B8:C8"/>
    <mergeCell ref="B15:C15"/>
    <mergeCell ref="B14:C14"/>
    <mergeCell ref="B13:C13"/>
    <mergeCell ref="B12:C12"/>
    <mergeCell ref="B11:C11"/>
    <mergeCell ref="B20:C20"/>
    <mergeCell ref="B19:C19"/>
    <mergeCell ref="B18:C18"/>
    <mergeCell ref="B17:C17"/>
    <mergeCell ref="B16:C16"/>
    <mergeCell ref="B25:C25"/>
    <mergeCell ref="B24:C24"/>
    <mergeCell ref="B23:C23"/>
    <mergeCell ref="B22:C22"/>
    <mergeCell ref="B21:C21"/>
    <mergeCell ref="B32:C32"/>
    <mergeCell ref="B31:C31"/>
    <mergeCell ref="B30:C30"/>
    <mergeCell ref="B29:C29"/>
    <mergeCell ref="B26:C26"/>
    <mergeCell ref="B37:C37"/>
    <mergeCell ref="B36:C36"/>
    <mergeCell ref="B35:C35"/>
    <mergeCell ref="B34:C34"/>
    <mergeCell ref="B33:C33"/>
    <mergeCell ref="B42:C42"/>
    <mergeCell ref="B41:C41"/>
    <mergeCell ref="B40:C40"/>
    <mergeCell ref="B39:C39"/>
    <mergeCell ref="B38:C38"/>
    <mergeCell ref="B47:C47"/>
    <mergeCell ref="B46:C46"/>
    <mergeCell ref="B45:C45"/>
    <mergeCell ref="B44:C44"/>
    <mergeCell ref="B43:C43"/>
  </mergeCells>
  <phoneticPr fontId="3"/>
  <printOptions horizontalCentered="1"/>
  <pageMargins left="0" right="0" top="0" bottom="0" header="0.31496062992125984" footer="0.31496062992125984"/>
  <pageSetup paperSize="9"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9"/>
  <dimension ref="B1:F30"/>
  <sheetViews>
    <sheetView view="pageBreakPreview" zoomScale="110" zoomScaleNormal="100" zoomScaleSheetLayoutView="110" workbookViewId="0"/>
  </sheetViews>
  <sheetFormatPr defaultColWidth="9" defaultRowHeight="13.2" x14ac:dyDescent="0.2"/>
  <cols>
    <col min="1" max="1" width="0.44140625" style="34" customWidth="1"/>
    <col min="2" max="3" width="12.6640625" style="34" customWidth="1"/>
    <col min="4" max="4" width="8.21875" style="34" customWidth="1"/>
    <col min="5" max="5" width="16.77734375" style="34" customWidth="1"/>
    <col min="6" max="6" width="11.33203125" style="34" bestFit="1" customWidth="1"/>
    <col min="7" max="7" width="0.77734375" style="34" customWidth="1"/>
    <col min="8" max="16384" width="9" style="34"/>
  </cols>
  <sheetData>
    <row r="1" spans="2:6" ht="12" customHeight="1" x14ac:dyDescent="0.2"/>
    <row r="2" spans="2:6" ht="15" customHeight="1" x14ac:dyDescent="0.2">
      <c r="B2" s="240" t="s">
        <v>140</v>
      </c>
      <c r="C2" s="241"/>
      <c r="D2" s="241"/>
      <c r="E2" s="241"/>
      <c r="F2" s="241"/>
    </row>
    <row r="3" spans="2:6" ht="14.25" customHeight="1" x14ac:dyDescent="0.15">
      <c r="B3" s="40" t="s">
        <v>141</v>
      </c>
      <c r="F3" s="41" t="s">
        <v>265</v>
      </c>
    </row>
    <row r="4" spans="2:6" x14ac:dyDescent="0.2">
      <c r="B4" s="42" t="s">
        <v>142</v>
      </c>
      <c r="C4" s="42" t="s">
        <v>124</v>
      </c>
      <c r="D4" s="43" t="s">
        <v>143</v>
      </c>
      <c r="E4" s="43"/>
      <c r="F4" s="44" t="s">
        <v>0</v>
      </c>
    </row>
    <row r="5" spans="2:6" x14ac:dyDescent="0.2">
      <c r="B5" s="242" t="s">
        <v>144</v>
      </c>
      <c r="C5" s="242" t="s">
        <v>10</v>
      </c>
      <c r="D5" s="155" t="s">
        <v>249</v>
      </c>
      <c r="E5" s="45"/>
      <c r="F5" s="301">
        <f>479136883+1954886</f>
        <v>481091769</v>
      </c>
    </row>
    <row r="6" spans="2:6" x14ac:dyDescent="0.2">
      <c r="B6" s="243"/>
      <c r="C6" s="243"/>
      <c r="D6" s="155" t="s">
        <v>250</v>
      </c>
      <c r="E6" s="45"/>
      <c r="F6" s="301">
        <v>101250000</v>
      </c>
    </row>
    <row r="7" spans="2:6" x14ac:dyDescent="0.2">
      <c r="B7" s="243"/>
      <c r="C7" s="243"/>
      <c r="D7" s="155" t="s">
        <v>251</v>
      </c>
      <c r="E7" s="45"/>
      <c r="F7" s="301">
        <v>432000</v>
      </c>
    </row>
    <row r="8" spans="2:6" x14ac:dyDescent="0.2">
      <c r="B8" s="243"/>
      <c r="C8" s="243"/>
      <c r="D8" s="155" t="s">
        <v>252</v>
      </c>
      <c r="E8" s="45"/>
      <c r="F8" s="301">
        <v>1628000</v>
      </c>
    </row>
    <row r="9" spans="2:6" x14ac:dyDescent="0.2">
      <c r="B9" s="243"/>
      <c r="C9" s="243"/>
      <c r="D9" s="155" t="s">
        <v>253</v>
      </c>
      <c r="E9" s="45"/>
      <c r="F9" s="301">
        <v>1504000</v>
      </c>
    </row>
    <row r="10" spans="2:6" x14ac:dyDescent="0.2">
      <c r="B10" s="243"/>
      <c r="C10" s="243"/>
      <c r="D10" s="155" t="s">
        <v>254</v>
      </c>
      <c r="E10" s="45"/>
      <c r="F10" s="301">
        <v>4600000</v>
      </c>
    </row>
    <row r="11" spans="2:6" x14ac:dyDescent="0.2">
      <c r="B11" s="243"/>
      <c r="C11" s="243"/>
      <c r="D11" s="155" t="s">
        <v>255</v>
      </c>
      <c r="E11" s="45"/>
      <c r="F11" s="301">
        <v>115257000</v>
      </c>
    </row>
    <row r="12" spans="2:6" x14ac:dyDescent="0.2">
      <c r="B12" s="243"/>
      <c r="C12" s="243"/>
      <c r="D12" s="155" t="s">
        <v>256</v>
      </c>
      <c r="E12" s="45"/>
      <c r="F12" s="301">
        <v>3910000</v>
      </c>
    </row>
    <row r="13" spans="2:6" x14ac:dyDescent="0.2">
      <c r="B13" s="243"/>
      <c r="C13" s="243"/>
      <c r="D13" s="155" t="s">
        <v>257</v>
      </c>
      <c r="E13" s="45"/>
      <c r="F13" s="301">
        <v>5613000</v>
      </c>
    </row>
    <row r="14" spans="2:6" x14ac:dyDescent="0.2">
      <c r="B14" s="243"/>
      <c r="C14" s="243"/>
      <c r="D14" s="155" t="s">
        <v>258</v>
      </c>
      <c r="E14" s="45"/>
      <c r="F14" s="301">
        <v>4262470000</v>
      </c>
    </row>
    <row r="15" spans="2:6" x14ac:dyDescent="0.2">
      <c r="B15" s="243"/>
      <c r="C15" s="243"/>
      <c r="D15" s="155" t="s">
        <v>259</v>
      </c>
      <c r="E15" s="45"/>
      <c r="F15" s="301">
        <v>600000</v>
      </c>
    </row>
    <row r="16" spans="2:6" x14ac:dyDescent="0.2">
      <c r="B16" s="243"/>
      <c r="C16" s="243"/>
      <c r="D16" s="155" t="s">
        <v>260</v>
      </c>
      <c r="E16" s="45"/>
      <c r="F16" s="301">
        <v>53346620</v>
      </c>
    </row>
    <row r="17" spans="2:6" x14ac:dyDescent="0.2">
      <c r="B17" s="243"/>
      <c r="C17" s="243"/>
      <c r="D17" s="155" t="s">
        <v>261</v>
      </c>
      <c r="E17" s="45"/>
      <c r="F17" s="301">
        <v>163980435</v>
      </c>
    </row>
    <row r="18" spans="2:6" x14ac:dyDescent="0.2">
      <c r="B18" s="243"/>
      <c r="C18" s="243"/>
      <c r="D18" s="155" t="s">
        <v>262</v>
      </c>
      <c r="E18" s="45"/>
      <c r="F18" s="301">
        <v>3959365</v>
      </c>
    </row>
    <row r="19" spans="2:6" x14ac:dyDescent="0.2">
      <c r="B19" s="243"/>
      <c r="C19" s="244"/>
      <c r="D19" s="236" t="s">
        <v>145</v>
      </c>
      <c r="E19" s="237"/>
      <c r="F19" s="302">
        <f>SUM(F5:F18)</f>
        <v>5199642189</v>
      </c>
    </row>
    <row r="20" spans="2:6" ht="13.5" customHeight="1" x14ac:dyDescent="0.2">
      <c r="B20" s="243"/>
      <c r="C20" s="245" t="s">
        <v>11</v>
      </c>
      <c r="D20" s="233" t="s">
        <v>146</v>
      </c>
      <c r="E20" s="45" t="s">
        <v>147</v>
      </c>
      <c r="F20" s="301">
        <v>158256897</v>
      </c>
    </row>
    <row r="21" spans="2:6" x14ac:dyDescent="0.2">
      <c r="B21" s="243"/>
      <c r="C21" s="246"/>
      <c r="D21" s="247"/>
      <c r="E21" s="45" t="s">
        <v>148</v>
      </c>
      <c r="F21" s="301">
        <v>39055000</v>
      </c>
    </row>
    <row r="22" spans="2:6" x14ac:dyDescent="0.2">
      <c r="B22" s="243"/>
      <c r="C22" s="243"/>
      <c r="D22" s="248"/>
      <c r="E22" s="46" t="s">
        <v>138</v>
      </c>
      <c r="F22" s="302">
        <f>SUM(F20:F21)</f>
        <v>197311897</v>
      </c>
    </row>
    <row r="23" spans="2:6" ht="13.5" customHeight="1" x14ac:dyDescent="0.2">
      <c r="B23" s="243"/>
      <c r="C23" s="243"/>
      <c r="D23" s="233" t="s">
        <v>149</v>
      </c>
      <c r="E23" s="45" t="s">
        <v>147</v>
      </c>
      <c r="F23" s="302">
        <f>1086304698-F20</f>
        <v>928047801</v>
      </c>
    </row>
    <row r="24" spans="2:6" x14ac:dyDescent="0.2">
      <c r="B24" s="243"/>
      <c r="C24" s="243"/>
      <c r="D24" s="234"/>
      <c r="E24" s="45" t="s">
        <v>148</v>
      </c>
      <c r="F24" s="302">
        <f>717163208-F21</f>
        <v>678108208</v>
      </c>
    </row>
    <row r="25" spans="2:6" x14ac:dyDescent="0.2">
      <c r="B25" s="243"/>
      <c r="C25" s="243"/>
      <c r="D25" s="235"/>
      <c r="E25" s="46" t="s">
        <v>138</v>
      </c>
      <c r="F25" s="302">
        <f>SUM(F23:F24)</f>
        <v>1606156009</v>
      </c>
    </row>
    <row r="26" spans="2:6" x14ac:dyDescent="0.2">
      <c r="B26" s="243"/>
      <c r="C26" s="244"/>
      <c r="D26" s="236" t="s">
        <v>145</v>
      </c>
      <c r="E26" s="237"/>
      <c r="F26" s="302">
        <f>F22+F25</f>
        <v>1803467906</v>
      </c>
    </row>
    <row r="27" spans="2:6" x14ac:dyDescent="0.2">
      <c r="B27" s="244"/>
      <c r="C27" s="236" t="s">
        <v>9</v>
      </c>
      <c r="D27" s="238"/>
      <c r="E27" s="237"/>
      <c r="F27" s="302">
        <f>F19+F26</f>
        <v>7003110095</v>
      </c>
    </row>
    <row r="28" spans="2:6" x14ac:dyDescent="0.2">
      <c r="B28" s="239" t="s">
        <v>176</v>
      </c>
      <c r="C28" s="239"/>
      <c r="D28" s="239"/>
      <c r="E28" s="46" t="s">
        <v>177</v>
      </c>
      <c r="F28" s="302">
        <f>F19</f>
        <v>5199642189</v>
      </c>
    </row>
    <row r="29" spans="2:6" x14ac:dyDescent="0.2">
      <c r="B29" s="239"/>
      <c r="C29" s="239"/>
      <c r="D29" s="239"/>
      <c r="E29" s="46" t="s">
        <v>178</v>
      </c>
      <c r="F29" s="302">
        <f>F26</f>
        <v>1803467906</v>
      </c>
    </row>
    <row r="30" spans="2:6" ht="5.25" customHeight="1" x14ac:dyDescent="0.2"/>
  </sheetData>
  <mergeCells count="10">
    <mergeCell ref="D23:D25"/>
    <mergeCell ref="D26:E26"/>
    <mergeCell ref="C27:E27"/>
    <mergeCell ref="B28:D29"/>
    <mergeCell ref="B2:F2"/>
    <mergeCell ref="B5:B27"/>
    <mergeCell ref="C5:C19"/>
    <mergeCell ref="D19:E19"/>
    <mergeCell ref="C20:C26"/>
    <mergeCell ref="D20:D22"/>
  </mergeCells>
  <phoneticPr fontId="3"/>
  <printOptions horizontalCentered="1"/>
  <pageMargins left="0.19685039370078741" right="1.9685039370078741" top="0.31496062992125984" bottom="0.19685039370078741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1"/>
  <dimension ref="A1:H21"/>
  <sheetViews>
    <sheetView view="pageBreakPreview" zoomScaleNormal="100" zoomScaleSheetLayoutView="100" workbookViewId="0">
      <selection activeCell="C5" sqref="C5"/>
    </sheetView>
  </sheetViews>
  <sheetFormatPr defaultRowHeight="13.2" x14ac:dyDescent="0.2"/>
  <cols>
    <col min="1" max="1" width="5" style="16" customWidth="1"/>
    <col min="2" max="2" width="23.6640625" style="16" customWidth="1"/>
    <col min="3" max="7" width="15.6640625" style="16" customWidth="1"/>
    <col min="8" max="8" width="1.21875" style="16" customWidth="1"/>
    <col min="9" max="9" width="28.33203125" bestFit="1" customWidth="1"/>
  </cols>
  <sheetData>
    <row r="1" spans="2:7" s="16" customFormat="1" ht="17.25" customHeight="1" x14ac:dyDescent="0.2"/>
    <row r="2" spans="2:7" s="16" customFormat="1" ht="18" customHeight="1" x14ac:dyDescent="0.2">
      <c r="B2" s="251" t="s">
        <v>150</v>
      </c>
      <c r="C2" s="252"/>
      <c r="D2" s="252"/>
      <c r="E2" s="253" t="s">
        <v>265</v>
      </c>
      <c r="F2" s="253"/>
      <c r="G2" s="253"/>
    </row>
    <row r="3" spans="2:7" s="16" customFormat="1" ht="24.9" customHeight="1" x14ac:dyDescent="0.2">
      <c r="B3" s="254" t="s">
        <v>17</v>
      </c>
      <c r="C3" s="254" t="s">
        <v>135</v>
      </c>
      <c r="D3" s="255" t="s">
        <v>151</v>
      </c>
      <c r="E3" s="254"/>
      <c r="F3" s="254"/>
      <c r="G3" s="254"/>
    </row>
    <row r="4" spans="2:7" s="17" customFormat="1" ht="27.9" customHeight="1" x14ac:dyDescent="0.2">
      <c r="B4" s="254"/>
      <c r="C4" s="254"/>
      <c r="D4" s="32" t="s">
        <v>152</v>
      </c>
      <c r="E4" s="22" t="s">
        <v>153</v>
      </c>
      <c r="F4" s="22" t="s">
        <v>154</v>
      </c>
      <c r="G4" s="22" t="s">
        <v>155</v>
      </c>
    </row>
    <row r="5" spans="2:7" s="16" customFormat="1" ht="30" customHeight="1" x14ac:dyDescent="0.2">
      <c r="B5" s="18" t="s">
        <v>156</v>
      </c>
      <c r="C5" s="303">
        <v>7483255587</v>
      </c>
      <c r="D5" s="304">
        <v>1593750398</v>
      </c>
      <c r="E5" s="305">
        <v>681581000</v>
      </c>
      <c r="F5" s="305">
        <v>3495679639</v>
      </c>
      <c r="G5" s="305">
        <v>1712244550</v>
      </c>
    </row>
    <row r="6" spans="2:7" s="16" customFormat="1" ht="30" customHeight="1" x14ac:dyDescent="0.2">
      <c r="B6" s="18" t="s">
        <v>157</v>
      </c>
      <c r="C6" s="306">
        <v>813997926</v>
      </c>
      <c r="D6" s="307">
        <v>197311897</v>
      </c>
      <c r="E6" s="308">
        <v>522319000</v>
      </c>
      <c r="F6" s="305">
        <v>94367029</v>
      </c>
      <c r="G6" s="308">
        <v>0</v>
      </c>
    </row>
    <row r="7" spans="2:7" s="16" customFormat="1" ht="30" customHeight="1" x14ac:dyDescent="0.2">
      <c r="B7" s="18" t="s">
        <v>158</v>
      </c>
      <c r="C7" s="306">
        <v>589164150</v>
      </c>
      <c r="D7" s="307">
        <v>0</v>
      </c>
      <c r="E7" s="308">
        <v>0</v>
      </c>
      <c r="F7" s="305">
        <v>588211769</v>
      </c>
      <c r="G7" s="305">
        <v>952381</v>
      </c>
    </row>
    <row r="8" spans="2:7" s="16" customFormat="1" ht="30" customHeight="1" x14ac:dyDescent="0.2">
      <c r="B8" s="18" t="s">
        <v>130</v>
      </c>
      <c r="C8" s="306">
        <v>0</v>
      </c>
      <c r="D8" s="307">
        <v>0</v>
      </c>
      <c r="E8" s="308">
        <v>0</v>
      </c>
      <c r="F8" s="308">
        <v>0</v>
      </c>
      <c r="G8" s="308">
        <v>0</v>
      </c>
    </row>
    <row r="9" spans="2:7" s="16" customFormat="1" ht="30" customHeight="1" x14ac:dyDescent="0.2">
      <c r="B9" s="15" t="s">
        <v>46</v>
      </c>
      <c r="C9" s="309">
        <v>8886417663</v>
      </c>
      <c r="D9" s="310">
        <v>1791062295</v>
      </c>
      <c r="E9" s="311">
        <v>1203900000</v>
      </c>
      <c r="F9" s="311">
        <v>4178258437</v>
      </c>
      <c r="G9" s="311">
        <v>1713196931</v>
      </c>
    </row>
    <row r="10" spans="2:7" s="16" customFormat="1" ht="30" customHeight="1" x14ac:dyDescent="0.2">
      <c r="B10" s="17"/>
      <c r="C10" s="30"/>
      <c r="D10" s="31"/>
      <c r="E10" s="31"/>
      <c r="F10" s="31"/>
      <c r="G10" s="31"/>
    </row>
    <row r="11" spans="2:7" s="19" customFormat="1" ht="36" customHeight="1" x14ac:dyDescent="0.2"/>
    <row r="12" spans="2:7" s="19" customFormat="1" ht="36" customHeight="1" x14ac:dyDescent="0.2"/>
    <row r="13" spans="2:7" s="19" customFormat="1" ht="36" customHeight="1" x14ac:dyDescent="0.2"/>
    <row r="14" spans="2:7" s="19" customFormat="1" ht="36" customHeight="1" x14ac:dyDescent="0.2"/>
    <row r="15" spans="2:7" s="19" customFormat="1" ht="36" customHeight="1" x14ac:dyDescent="0.2">
      <c r="D15" s="19">
        <v>12405611</v>
      </c>
    </row>
    <row r="16" spans="2:7" s="19" customFormat="1" ht="36" customHeight="1" x14ac:dyDescent="0.2">
      <c r="D16" s="19" t="s">
        <v>264</v>
      </c>
    </row>
    <row r="17" spans="1:8" s="19" customFormat="1" ht="21.75" customHeight="1" x14ac:dyDescent="0.2"/>
    <row r="18" spans="1:8" x14ac:dyDescent="0.2">
      <c r="A18" s="19"/>
      <c r="B18" s="249"/>
      <c r="C18" s="250"/>
      <c r="D18" s="250"/>
      <c r="E18" s="250"/>
      <c r="F18" s="250"/>
      <c r="G18" s="250"/>
      <c r="H18" s="19"/>
    </row>
    <row r="19" spans="1:8" x14ac:dyDescent="0.2">
      <c r="A19" s="19"/>
      <c r="B19" s="20"/>
      <c r="C19" s="20"/>
      <c r="D19" s="20"/>
      <c r="E19" s="20"/>
      <c r="F19" s="20"/>
      <c r="G19" s="20"/>
      <c r="H19" s="19"/>
    </row>
    <row r="20" spans="1:8" x14ac:dyDescent="0.2">
      <c r="B20" s="21"/>
      <c r="C20" s="20"/>
      <c r="D20" s="21"/>
      <c r="E20" s="21"/>
      <c r="F20" s="21"/>
      <c r="G20" s="21"/>
    </row>
    <row r="21" spans="1:8" x14ac:dyDescent="0.2">
      <c r="A21" s="17"/>
      <c r="B21" s="17"/>
      <c r="C21" s="17"/>
      <c r="D21" s="17"/>
      <c r="E21" s="17"/>
      <c r="F21" s="17"/>
      <c r="G21" s="17"/>
      <c r="H21" s="17"/>
    </row>
  </sheetData>
  <mergeCells count="6">
    <mergeCell ref="B18:G18"/>
    <mergeCell ref="B2:D2"/>
    <mergeCell ref="E2:G2"/>
    <mergeCell ref="B3:B4"/>
    <mergeCell ref="C3:C4"/>
    <mergeCell ref="D3:G3"/>
  </mergeCells>
  <phoneticPr fontId="3"/>
  <printOptions horizontalCentered="1"/>
  <pageMargins left="0.11811023622047245" right="0.11811023622047245" top="0.31496062992125984" bottom="0.15748031496062992" header="0.31496062992125984" footer="0.31496062992125984"/>
  <pageSetup paperSize="9" scale="13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3"/>
  <dimension ref="B1:C7"/>
  <sheetViews>
    <sheetView view="pageBreakPreview" zoomScale="140" zoomScaleNormal="178" zoomScaleSheetLayoutView="140" workbookViewId="0">
      <selection activeCell="C5" sqref="C5:C6"/>
    </sheetView>
  </sheetViews>
  <sheetFormatPr defaultColWidth="9" defaultRowHeight="13.2" x14ac:dyDescent="0.2"/>
  <cols>
    <col min="1" max="1" width="0.77734375" style="34" customWidth="1"/>
    <col min="2" max="2" width="26" style="34" customWidth="1"/>
    <col min="3" max="3" width="38.6640625" style="34" customWidth="1"/>
    <col min="4" max="4" width="0.33203125" style="34" customWidth="1"/>
    <col min="5" max="16384" width="9" style="34"/>
  </cols>
  <sheetData>
    <row r="1" spans="2:3" ht="24.75" customHeight="1" x14ac:dyDescent="0.2"/>
    <row r="2" spans="2:3" x14ac:dyDescent="0.2">
      <c r="B2" s="256" t="s">
        <v>159</v>
      </c>
      <c r="C2" s="256"/>
    </row>
    <row r="3" spans="2:3" x14ac:dyDescent="0.2">
      <c r="B3" s="35" t="s">
        <v>160</v>
      </c>
      <c r="C3" s="36" t="s">
        <v>265</v>
      </c>
    </row>
    <row r="4" spans="2:3" ht="18.899999999999999" customHeight="1" x14ac:dyDescent="0.2">
      <c r="B4" s="37" t="s">
        <v>60</v>
      </c>
      <c r="C4" s="37" t="s">
        <v>128</v>
      </c>
    </row>
    <row r="5" spans="2:3" ht="15" customHeight="1" x14ac:dyDescent="0.2">
      <c r="B5" s="38" t="s">
        <v>161</v>
      </c>
      <c r="C5" s="312">
        <v>238260549</v>
      </c>
    </row>
    <row r="6" spans="2:3" ht="15" customHeight="1" x14ac:dyDescent="0.2">
      <c r="B6" s="39" t="s">
        <v>9</v>
      </c>
      <c r="C6" s="312">
        <f>SUM(C5:C5)</f>
        <v>238260549</v>
      </c>
    </row>
    <row r="7" spans="2:3" ht="1.95" customHeight="1" x14ac:dyDescent="0.2"/>
  </sheetData>
  <mergeCells count="1">
    <mergeCell ref="B2:C2"/>
  </mergeCells>
  <phoneticPr fontId="3"/>
  <printOptions horizontalCentered="1"/>
  <pageMargins left="0" right="2.3622047244094491" top="0.19685039370078741" bottom="0.74803149606299213" header="0" footer="0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33"/>
  <sheetViews>
    <sheetView view="pageBreakPreview" zoomScale="74" zoomScaleNormal="80" zoomScaleSheetLayoutView="80" workbookViewId="0"/>
  </sheetViews>
  <sheetFormatPr defaultColWidth="8.88671875" defaultRowHeight="13.2" x14ac:dyDescent="0.2"/>
  <cols>
    <col min="1" max="1" width="1.6640625" style="88" customWidth="1"/>
    <col min="2" max="2" width="42.88671875" style="88" customWidth="1"/>
    <col min="3" max="3" width="17.44140625" style="88" customWidth="1"/>
    <col min="4" max="5" width="18.77734375" style="88" bestFit="1" customWidth="1"/>
    <col min="6" max="8" width="15.77734375" style="88" customWidth="1"/>
    <col min="9" max="9" width="16.77734375" style="88" customWidth="1"/>
    <col min="10" max="10" width="15.77734375" style="88" customWidth="1"/>
    <col min="11" max="12" width="18.88671875" style="88" bestFit="1" customWidth="1"/>
    <col min="13" max="13" width="1.21875" style="88" customWidth="1"/>
    <col min="14" max="16384" width="8.88671875" style="88"/>
  </cols>
  <sheetData>
    <row r="1" spans="1:13" ht="34.5" customHeight="1" x14ac:dyDescent="0.2">
      <c r="A1" s="86"/>
      <c r="B1" s="99" t="s">
        <v>179</v>
      </c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3" ht="20.100000000000001" customHeight="1" x14ac:dyDescent="0.2">
      <c r="B2" s="89" t="s">
        <v>164</v>
      </c>
      <c r="C2" s="90"/>
      <c r="D2" s="90"/>
      <c r="E2" s="90"/>
      <c r="F2" s="90"/>
      <c r="G2" s="90"/>
      <c r="H2" s="90"/>
      <c r="I2" s="90"/>
      <c r="J2" s="90"/>
      <c r="K2" s="91" t="s">
        <v>265</v>
      </c>
      <c r="L2" s="90"/>
    </row>
    <row r="3" spans="1:13" ht="50.1" customHeight="1" x14ac:dyDescent="0.2">
      <c r="A3" s="92"/>
      <c r="B3" s="93" t="s">
        <v>48</v>
      </c>
      <c r="C3" s="94" t="s">
        <v>49</v>
      </c>
      <c r="D3" s="94" t="s">
        <v>50</v>
      </c>
      <c r="E3" s="94" t="s">
        <v>51</v>
      </c>
      <c r="F3" s="94" t="s">
        <v>52</v>
      </c>
      <c r="G3" s="94" t="s">
        <v>53</v>
      </c>
      <c r="H3" s="94" t="s">
        <v>54</v>
      </c>
      <c r="I3" s="94" t="s">
        <v>55</v>
      </c>
      <c r="J3" s="94" t="s">
        <v>56</v>
      </c>
      <c r="K3" s="94" t="s">
        <v>47</v>
      </c>
      <c r="L3" s="95"/>
      <c r="M3" s="92"/>
    </row>
    <row r="4" spans="1:13" s="126" customFormat="1" ht="39.9" customHeight="1" x14ac:dyDescent="0.2">
      <c r="A4" s="121"/>
      <c r="B4" s="120" t="s">
        <v>213</v>
      </c>
      <c r="C4" s="264">
        <v>91075000</v>
      </c>
      <c r="D4" s="264">
        <v>6038350928</v>
      </c>
      <c r="E4" s="264">
        <v>3302651444</v>
      </c>
      <c r="F4" s="264">
        <f>D4-E4</f>
        <v>2735699484</v>
      </c>
      <c r="G4" s="264">
        <v>720000000</v>
      </c>
      <c r="H4" s="123">
        <f>C4/G4</f>
        <v>0.12649305555555557</v>
      </c>
      <c r="I4" s="264">
        <f>ROUND(F4*H4,0)</f>
        <v>346046987</v>
      </c>
      <c r="J4" s="266">
        <v>0</v>
      </c>
      <c r="K4" s="264">
        <v>91075000</v>
      </c>
      <c r="L4" s="125"/>
      <c r="M4" s="121"/>
    </row>
    <row r="5" spans="1:13" s="126" customFormat="1" ht="39.9" customHeight="1" x14ac:dyDescent="0.2">
      <c r="A5" s="121"/>
      <c r="B5" s="120" t="s">
        <v>189</v>
      </c>
      <c r="C5" s="264">
        <v>1931997023</v>
      </c>
      <c r="D5" s="264">
        <v>2395888010</v>
      </c>
      <c r="E5" s="264">
        <v>1160287960</v>
      </c>
      <c r="F5" s="264">
        <f t="shared" ref="F5:F7" si="0">D5-E5</f>
        <v>1235600050</v>
      </c>
      <c r="G5" s="264">
        <v>1936544023</v>
      </c>
      <c r="H5" s="123">
        <f t="shared" ref="H5:H7" si="1">C5/G5</f>
        <v>0.99765200277091759</v>
      </c>
      <c r="I5" s="264">
        <f t="shared" ref="I5:I7" si="2">ROUND(F5*H5,0)</f>
        <v>1232698865</v>
      </c>
      <c r="J5" s="267">
        <v>699298158</v>
      </c>
      <c r="K5" s="268">
        <v>0</v>
      </c>
      <c r="L5" s="125"/>
      <c r="M5" s="121"/>
    </row>
    <row r="6" spans="1:13" s="126" customFormat="1" ht="39.9" customHeight="1" x14ac:dyDescent="0.2">
      <c r="A6" s="121"/>
      <c r="B6" s="120" t="s">
        <v>226</v>
      </c>
      <c r="C6" s="264">
        <v>156477000</v>
      </c>
      <c r="D6" s="264">
        <v>2802627754</v>
      </c>
      <c r="E6" s="264">
        <v>2996972166</v>
      </c>
      <c r="F6" s="264">
        <f t="shared" si="0"/>
        <v>-194344412</v>
      </c>
      <c r="G6" s="264">
        <v>156477000</v>
      </c>
      <c r="H6" s="123">
        <f t="shared" si="1"/>
        <v>1</v>
      </c>
      <c r="I6" s="264">
        <f t="shared" si="2"/>
        <v>-194344412</v>
      </c>
      <c r="J6" s="266">
        <v>156477000</v>
      </c>
      <c r="K6" s="268">
        <v>0</v>
      </c>
      <c r="L6" s="125"/>
      <c r="M6" s="121"/>
    </row>
    <row r="7" spans="1:13" s="126" customFormat="1" ht="39.9" customHeight="1" x14ac:dyDescent="0.2">
      <c r="A7" s="121"/>
      <c r="B7" s="120" t="s">
        <v>227</v>
      </c>
      <c r="C7" s="264">
        <v>221943000</v>
      </c>
      <c r="D7" s="264">
        <v>4171672429</v>
      </c>
      <c r="E7" s="264">
        <v>3589586602</v>
      </c>
      <c r="F7" s="264">
        <f t="shared" si="0"/>
        <v>582085827</v>
      </c>
      <c r="G7" s="264">
        <v>476272892</v>
      </c>
      <c r="H7" s="123">
        <f t="shared" si="1"/>
        <v>0.46599964794973048</v>
      </c>
      <c r="I7" s="264">
        <f t="shared" si="2"/>
        <v>271251790</v>
      </c>
      <c r="J7" s="266">
        <v>0</v>
      </c>
      <c r="K7" s="268">
        <v>0</v>
      </c>
      <c r="L7" s="125"/>
      <c r="M7" s="121"/>
    </row>
    <row r="8" spans="1:13" ht="39.9" customHeight="1" x14ac:dyDescent="0.2">
      <c r="A8" s="92"/>
      <c r="B8" s="96" t="s">
        <v>9</v>
      </c>
      <c r="C8" s="265">
        <f>SUM(C4:C7)</f>
        <v>2401492023</v>
      </c>
      <c r="D8" s="265">
        <f t="shared" ref="D8:G8" si="3">SUM(D4:D7)</f>
        <v>15408539121</v>
      </c>
      <c r="E8" s="265">
        <f t="shared" si="3"/>
        <v>11049498172</v>
      </c>
      <c r="F8" s="265">
        <f t="shared" si="3"/>
        <v>4359040949</v>
      </c>
      <c r="G8" s="265">
        <f t="shared" si="3"/>
        <v>3289293915</v>
      </c>
      <c r="H8" s="96" t="s">
        <v>171</v>
      </c>
      <c r="I8" s="265">
        <f t="shared" ref="I8" si="4">SUM(I4:I7)</f>
        <v>1655653230</v>
      </c>
      <c r="J8" s="265">
        <f t="shared" ref="J8" si="5">SUM(J4:J7)</f>
        <v>855775158</v>
      </c>
      <c r="K8" s="265">
        <f t="shared" ref="K8" si="6">SUM(K4:K7)</f>
        <v>91075000</v>
      </c>
      <c r="L8" s="95"/>
      <c r="M8" s="92"/>
    </row>
    <row r="9" spans="1:13" ht="12" customHeight="1" x14ac:dyDescent="0.2">
      <c r="A9" s="92"/>
      <c r="B9" s="97"/>
      <c r="C9" s="95"/>
      <c r="D9" s="95"/>
      <c r="E9" s="95"/>
      <c r="F9" s="95"/>
      <c r="G9" s="95"/>
      <c r="H9" s="95"/>
      <c r="I9" s="95"/>
      <c r="J9" s="95"/>
      <c r="K9" s="95"/>
      <c r="L9" s="95"/>
      <c r="M9" s="92"/>
    </row>
    <row r="10" spans="1:13" ht="20.100000000000001" customHeight="1" x14ac:dyDescent="0.2">
      <c r="B10" s="89" t="s">
        <v>165</v>
      </c>
      <c r="C10" s="90"/>
      <c r="D10" s="90"/>
      <c r="E10" s="90"/>
      <c r="F10" s="90"/>
      <c r="G10" s="90"/>
      <c r="H10" s="90"/>
      <c r="I10" s="90"/>
      <c r="J10" s="90"/>
      <c r="K10" s="98"/>
      <c r="L10" s="91" t="s">
        <v>265</v>
      </c>
    </row>
    <row r="11" spans="1:13" ht="50.1" customHeight="1" x14ac:dyDescent="0.2">
      <c r="A11" s="92"/>
      <c r="B11" s="93" t="s">
        <v>48</v>
      </c>
      <c r="C11" s="94" t="s">
        <v>57</v>
      </c>
      <c r="D11" s="94" t="s">
        <v>50</v>
      </c>
      <c r="E11" s="94" t="s">
        <v>51</v>
      </c>
      <c r="F11" s="94" t="s">
        <v>52</v>
      </c>
      <c r="G11" s="94" t="s">
        <v>53</v>
      </c>
      <c r="H11" s="94" t="s">
        <v>54</v>
      </c>
      <c r="I11" s="94" t="s">
        <v>55</v>
      </c>
      <c r="J11" s="94" t="s">
        <v>58</v>
      </c>
      <c r="K11" s="94" t="s">
        <v>59</v>
      </c>
      <c r="L11" s="94" t="s">
        <v>47</v>
      </c>
      <c r="M11" s="92"/>
    </row>
    <row r="12" spans="1:13" s="126" customFormat="1" ht="39.9" customHeight="1" x14ac:dyDescent="0.2">
      <c r="A12" s="121"/>
      <c r="B12" s="122" t="s">
        <v>186</v>
      </c>
      <c r="C12" s="264">
        <v>76450</v>
      </c>
      <c r="D12" s="264">
        <v>32712436000</v>
      </c>
      <c r="E12" s="264">
        <v>34089470000</v>
      </c>
      <c r="F12" s="264">
        <f>D12-E12</f>
        <v>-1377034000</v>
      </c>
      <c r="G12" s="264">
        <v>100000000</v>
      </c>
      <c r="H12" s="123">
        <f t="shared" ref="H12" si="7">C12/G12</f>
        <v>7.6449999999999999E-4</v>
      </c>
      <c r="I12" s="264">
        <f t="shared" ref="I12" si="8">ROUND(F12*H12,0)</f>
        <v>-1052742</v>
      </c>
      <c r="J12" s="266">
        <v>76450</v>
      </c>
      <c r="K12" s="264">
        <f>C12-J12</f>
        <v>0</v>
      </c>
      <c r="L12" s="264">
        <v>76450</v>
      </c>
      <c r="M12" s="121"/>
    </row>
    <row r="13" spans="1:13" s="126" customFormat="1" ht="39.9" customHeight="1" x14ac:dyDescent="0.2">
      <c r="A13" s="121"/>
      <c r="B13" s="122" t="s">
        <v>187</v>
      </c>
      <c r="C13" s="264">
        <v>100000</v>
      </c>
      <c r="D13" s="264">
        <v>9087058127</v>
      </c>
      <c r="E13" s="264">
        <v>2380472413</v>
      </c>
      <c r="F13" s="264">
        <f t="shared" ref="F13:F25" si="9">D13-E13</f>
        <v>6706585714</v>
      </c>
      <c r="G13" s="264">
        <v>13000000</v>
      </c>
      <c r="H13" s="123">
        <f t="shared" ref="H13:H25" si="10">C13/G13</f>
        <v>7.6923076923076927E-3</v>
      </c>
      <c r="I13" s="264">
        <f t="shared" ref="I13:I25" si="11">ROUND(F13*H13,0)</f>
        <v>51589121</v>
      </c>
      <c r="J13" s="266">
        <v>0</v>
      </c>
      <c r="K13" s="264">
        <f t="shared" ref="K13:K25" si="12">C13-J13</f>
        <v>100000</v>
      </c>
      <c r="L13" s="264">
        <v>100000</v>
      </c>
      <c r="M13" s="121"/>
    </row>
    <row r="14" spans="1:13" s="126" customFormat="1" ht="39.9" customHeight="1" x14ac:dyDescent="0.2">
      <c r="A14" s="121"/>
      <c r="B14" s="122" t="s">
        <v>188</v>
      </c>
      <c r="C14" s="264">
        <v>400000</v>
      </c>
      <c r="D14" s="264">
        <v>8765219133</v>
      </c>
      <c r="E14" s="264">
        <v>3168455134</v>
      </c>
      <c r="F14" s="264">
        <f t="shared" si="9"/>
        <v>5596763999</v>
      </c>
      <c r="G14" s="264">
        <v>186900000</v>
      </c>
      <c r="H14" s="123">
        <f t="shared" si="10"/>
        <v>2.1401819154628142E-3</v>
      </c>
      <c r="I14" s="264">
        <f t="shared" si="11"/>
        <v>11978093</v>
      </c>
      <c r="J14" s="266">
        <v>0</v>
      </c>
      <c r="K14" s="264">
        <f t="shared" si="12"/>
        <v>400000</v>
      </c>
      <c r="L14" s="264">
        <v>400000</v>
      </c>
      <c r="M14" s="121"/>
    </row>
    <row r="15" spans="1:13" s="126" customFormat="1" ht="39.9" customHeight="1" x14ac:dyDescent="0.2">
      <c r="A15" s="121"/>
      <c r="B15" s="120" t="s">
        <v>214</v>
      </c>
      <c r="C15" s="264">
        <v>15427000</v>
      </c>
      <c r="D15" s="264">
        <v>281673541549</v>
      </c>
      <c r="E15" s="264">
        <v>255838008474</v>
      </c>
      <c r="F15" s="264">
        <f t="shared" si="9"/>
        <v>25835533075</v>
      </c>
      <c r="G15" s="264">
        <v>5248224000</v>
      </c>
      <c r="H15" s="123">
        <f t="shared" si="10"/>
        <v>2.9394705713780508E-3</v>
      </c>
      <c r="I15" s="264">
        <f t="shared" si="11"/>
        <v>75942789</v>
      </c>
      <c r="J15" s="266">
        <v>0</v>
      </c>
      <c r="K15" s="264">
        <f t="shared" si="12"/>
        <v>15427000</v>
      </c>
      <c r="L15" s="264">
        <v>15427000</v>
      </c>
      <c r="M15" s="121"/>
    </row>
    <row r="16" spans="1:13" s="126" customFormat="1" ht="39.9" customHeight="1" x14ac:dyDescent="0.2">
      <c r="A16" s="121"/>
      <c r="B16" s="120" t="s">
        <v>215</v>
      </c>
      <c r="C16" s="264">
        <v>7560000</v>
      </c>
      <c r="D16" s="264">
        <v>188526399955</v>
      </c>
      <c r="E16" s="264">
        <v>180552575214</v>
      </c>
      <c r="F16" s="264">
        <f t="shared" si="9"/>
        <v>7973824741</v>
      </c>
      <c r="G16" s="264">
        <v>7794182833</v>
      </c>
      <c r="H16" s="123">
        <f t="shared" si="10"/>
        <v>9.6995415195952458E-4</v>
      </c>
      <c r="I16" s="264">
        <f t="shared" si="11"/>
        <v>7734244</v>
      </c>
      <c r="J16" s="266">
        <v>0</v>
      </c>
      <c r="K16" s="264">
        <f t="shared" si="12"/>
        <v>7560000</v>
      </c>
      <c r="L16" s="264">
        <v>7560000</v>
      </c>
      <c r="M16" s="121"/>
    </row>
    <row r="17" spans="1:13" s="126" customFormat="1" ht="39.9" customHeight="1" x14ac:dyDescent="0.2">
      <c r="A17" s="121"/>
      <c r="B17" s="120" t="s">
        <v>216</v>
      </c>
      <c r="C17" s="264">
        <v>11400000</v>
      </c>
      <c r="D17" s="264">
        <v>83329388489</v>
      </c>
      <c r="E17" s="264">
        <v>61538987778</v>
      </c>
      <c r="F17" s="264">
        <f t="shared" si="9"/>
        <v>21790400711</v>
      </c>
      <c r="G17" s="264">
        <v>450000000</v>
      </c>
      <c r="H17" s="123">
        <f t="shared" si="10"/>
        <v>2.5333333333333333E-2</v>
      </c>
      <c r="I17" s="264">
        <f t="shared" si="11"/>
        <v>552023485</v>
      </c>
      <c r="J17" s="266">
        <v>0</v>
      </c>
      <c r="K17" s="264">
        <f t="shared" si="12"/>
        <v>11400000</v>
      </c>
      <c r="L17" s="264">
        <v>11400000</v>
      </c>
      <c r="M17" s="121"/>
    </row>
    <row r="18" spans="1:13" s="126" customFormat="1" ht="39.9" customHeight="1" x14ac:dyDescent="0.2">
      <c r="A18" s="121"/>
      <c r="B18" s="120" t="s">
        <v>217</v>
      </c>
      <c r="C18" s="264">
        <v>34534600</v>
      </c>
      <c r="D18" s="264">
        <v>1036762948</v>
      </c>
      <c r="E18" s="264">
        <v>362146279</v>
      </c>
      <c r="F18" s="264">
        <f t="shared" si="9"/>
        <v>674616669</v>
      </c>
      <c r="G18" s="264">
        <v>356309800</v>
      </c>
      <c r="H18" s="123">
        <f t="shared" si="10"/>
        <v>9.6922958616350155E-2</v>
      </c>
      <c r="I18" s="264">
        <f t="shared" si="11"/>
        <v>65385843</v>
      </c>
      <c r="J18" s="266">
        <v>0</v>
      </c>
      <c r="K18" s="264">
        <f t="shared" si="12"/>
        <v>34534600</v>
      </c>
      <c r="L18" s="264">
        <v>34534600</v>
      </c>
      <c r="M18" s="121"/>
    </row>
    <row r="19" spans="1:13" s="126" customFormat="1" ht="39.9" customHeight="1" x14ac:dyDescent="0.2">
      <c r="A19" s="121"/>
      <c r="B19" s="120" t="s">
        <v>218</v>
      </c>
      <c r="C19" s="264">
        <v>5215000</v>
      </c>
      <c r="D19" s="264">
        <v>597207371</v>
      </c>
      <c r="E19" s="264">
        <v>6250622</v>
      </c>
      <c r="F19" s="264">
        <f t="shared" si="9"/>
        <v>590956749</v>
      </c>
      <c r="G19" s="264">
        <v>202000000</v>
      </c>
      <c r="H19" s="123">
        <f t="shared" si="10"/>
        <v>2.5816831683168315E-2</v>
      </c>
      <c r="I19" s="264">
        <f t="shared" si="11"/>
        <v>15256631</v>
      </c>
      <c r="J19" s="266">
        <v>0</v>
      </c>
      <c r="K19" s="264">
        <f t="shared" si="12"/>
        <v>5215000</v>
      </c>
      <c r="L19" s="264">
        <v>5215000</v>
      </c>
      <c r="M19" s="121"/>
    </row>
    <row r="20" spans="1:13" s="126" customFormat="1" ht="39.9" customHeight="1" x14ac:dyDescent="0.2">
      <c r="A20" s="121"/>
      <c r="B20" s="120" t="s">
        <v>219</v>
      </c>
      <c r="C20" s="264">
        <v>1547498</v>
      </c>
      <c r="D20" s="264">
        <v>441190442</v>
      </c>
      <c r="E20" s="264">
        <v>1966881</v>
      </c>
      <c r="F20" s="264">
        <f t="shared" si="9"/>
        <v>439223561</v>
      </c>
      <c r="G20" s="264">
        <v>428877000</v>
      </c>
      <c r="H20" s="123">
        <f t="shared" si="10"/>
        <v>3.6082559801528177E-3</v>
      </c>
      <c r="I20" s="264">
        <f t="shared" si="11"/>
        <v>1584831</v>
      </c>
      <c r="J20" s="266">
        <v>0</v>
      </c>
      <c r="K20" s="264">
        <f t="shared" si="12"/>
        <v>1547498</v>
      </c>
      <c r="L20" s="264">
        <v>1547498</v>
      </c>
      <c r="M20" s="121"/>
    </row>
    <row r="21" spans="1:13" s="126" customFormat="1" ht="39.9" customHeight="1" x14ac:dyDescent="0.2">
      <c r="A21" s="121"/>
      <c r="B21" s="120" t="s">
        <v>220</v>
      </c>
      <c r="C21" s="264">
        <v>225000</v>
      </c>
      <c r="D21" s="264">
        <v>102889983</v>
      </c>
      <c r="E21" s="264">
        <v>1779948</v>
      </c>
      <c r="F21" s="264">
        <f t="shared" si="9"/>
        <v>101110035</v>
      </c>
      <c r="G21" s="264">
        <v>54588000</v>
      </c>
      <c r="H21" s="123">
        <f t="shared" si="10"/>
        <v>4.1217850076939984E-3</v>
      </c>
      <c r="I21" s="264">
        <f t="shared" si="11"/>
        <v>416754</v>
      </c>
      <c r="J21" s="266">
        <v>0</v>
      </c>
      <c r="K21" s="264">
        <f t="shared" ref="K21:K24" si="13">C21-J21</f>
        <v>225000</v>
      </c>
      <c r="L21" s="264">
        <v>225000</v>
      </c>
      <c r="M21" s="121"/>
    </row>
    <row r="22" spans="1:13" s="126" customFormat="1" ht="39.9" customHeight="1" x14ac:dyDescent="0.2">
      <c r="A22" s="121"/>
      <c r="B22" s="120" t="s">
        <v>221</v>
      </c>
      <c r="C22" s="264">
        <v>1974000</v>
      </c>
      <c r="D22" s="264">
        <v>264558124</v>
      </c>
      <c r="E22" s="264">
        <v>17139646</v>
      </c>
      <c r="F22" s="264">
        <f t="shared" si="9"/>
        <v>247418478</v>
      </c>
      <c r="G22" s="264">
        <v>100217000</v>
      </c>
      <c r="H22" s="123">
        <f t="shared" si="10"/>
        <v>1.9697256952413263E-2</v>
      </c>
      <c r="I22" s="264">
        <f t="shared" si="11"/>
        <v>4873465</v>
      </c>
      <c r="J22" s="266">
        <v>0</v>
      </c>
      <c r="K22" s="264">
        <f t="shared" si="13"/>
        <v>1974000</v>
      </c>
      <c r="L22" s="264">
        <v>1974000</v>
      </c>
      <c r="M22" s="121"/>
    </row>
    <row r="23" spans="1:13" s="126" customFormat="1" ht="39.9" customHeight="1" x14ac:dyDescent="0.2">
      <c r="A23" s="121"/>
      <c r="B23" s="120" t="s">
        <v>222</v>
      </c>
      <c r="C23" s="264">
        <v>459000</v>
      </c>
      <c r="D23" s="264">
        <v>1101305345</v>
      </c>
      <c r="E23" s="264">
        <v>102641768</v>
      </c>
      <c r="F23" s="264">
        <f t="shared" si="9"/>
        <v>998663577</v>
      </c>
      <c r="G23" s="264">
        <v>77727318</v>
      </c>
      <c r="H23" s="123">
        <f t="shared" si="10"/>
        <v>5.9052597183399539E-3</v>
      </c>
      <c r="I23" s="264">
        <f t="shared" si="11"/>
        <v>5897368</v>
      </c>
      <c r="J23" s="266">
        <v>0</v>
      </c>
      <c r="K23" s="264">
        <f t="shared" si="13"/>
        <v>459000</v>
      </c>
      <c r="L23" s="264">
        <v>459000</v>
      </c>
      <c r="M23" s="121"/>
    </row>
    <row r="24" spans="1:13" s="126" customFormat="1" ht="39.9" customHeight="1" x14ac:dyDescent="0.2">
      <c r="A24" s="121"/>
      <c r="B24" s="120" t="s">
        <v>223</v>
      </c>
      <c r="C24" s="264">
        <v>84100</v>
      </c>
      <c r="D24" s="264">
        <v>1093169288</v>
      </c>
      <c r="E24" s="264">
        <v>133113442</v>
      </c>
      <c r="F24" s="264">
        <f t="shared" si="9"/>
        <v>960055846</v>
      </c>
      <c r="G24" s="264">
        <v>6000000</v>
      </c>
      <c r="H24" s="123">
        <f t="shared" si="10"/>
        <v>1.4016666666666667E-2</v>
      </c>
      <c r="I24" s="264">
        <f t="shared" si="11"/>
        <v>13456783</v>
      </c>
      <c r="J24" s="266">
        <v>0</v>
      </c>
      <c r="K24" s="264">
        <f t="shared" si="13"/>
        <v>84100</v>
      </c>
      <c r="L24" s="264">
        <v>84100</v>
      </c>
      <c r="M24" s="121"/>
    </row>
    <row r="25" spans="1:13" s="126" customFormat="1" ht="39.9" customHeight="1" x14ac:dyDescent="0.2">
      <c r="A25" s="121"/>
      <c r="B25" s="120" t="s">
        <v>224</v>
      </c>
      <c r="C25" s="264">
        <v>900000</v>
      </c>
      <c r="D25" s="264">
        <v>24834865000000</v>
      </c>
      <c r="E25" s="264">
        <v>24466761000000</v>
      </c>
      <c r="F25" s="264">
        <f t="shared" si="9"/>
        <v>368104000000</v>
      </c>
      <c r="G25" s="264">
        <v>16602000000</v>
      </c>
      <c r="H25" s="123">
        <f t="shared" si="10"/>
        <v>5.4210336104083846E-5</v>
      </c>
      <c r="I25" s="264">
        <f t="shared" si="11"/>
        <v>19955042</v>
      </c>
      <c r="J25" s="266">
        <v>0</v>
      </c>
      <c r="K25" s="264">
        <f t="shared" si="12"/>
        <v>900000</v>
      </c>
      <c r="L25" s="264">
        <v>900000</v>
      </c>
      <c r="M25" s="121"/>
    </row>
    <row r="26" spans="1:13" s="126" customFormat="1" ht="39.9" customHeight="1" x14ac:dyDescent="0.2">
      <c r="A26" s="121"/>
      <c r="B26" s="127" t="s">
        <v>9</v>
      </c>
      <c r="C26" s="264">
        <f>SUM(C12:C25)</f>
        <v>79902648</v>
      </c>
      <c r="D26" s="264">
        <f>SUM(D12:D25)</f>
        <v>25443596126754</v>
      </c>
      <c r="E26" s="264">
        <f>SUM(E12:E25)</f>
        <v>25004954007599</v>
      </c>
      <c r="F26" s="264">
        <f>SUM(F12:F25)</f>
        <v>438642119155</v>
      </c>
      <c r="G26" s="264">
        <f>SUM(G12:G25)</f>
        <v>31620025951</v>
      </c>
      <c r="H26" s="124" t="s">
        <v>171</v>
      </c>
      <c r="I26" s="264">
        <f>SUM(I12:I25)</f>
        <v>825041707</v>
      </c>
      <c r="J26" s="264">
        <f>SUM(J12:J25)</f>
        <v>76450</v>
      </c>
      <c r="K26" s="264">
        <f>SUM(K12:K25)</f>
        <v>79826198</v>
      </c>
      <c r="L26" s="264">
        <f>SUM(L12:L25)</f>
        <v>79902648</v>
      </c>
      <c r="M26" s="121"/>
    </row>
    <row r="27" spans="1:13" ht="6.75" customHeight="1" x14ac:dyDescent="0.2"/>
    <row r="30" spans="1:13" x14ac:dyDescent="0.2">
      <c r="B30" s="34"/>
      <c r="C30" s="164"/>
      <c r="D30" s="164"/>
    </row>
    <row r="31" spans="1:13" x14ac:dyDescent="0.2">
      <c r="B31" s="34"/>
      <c r="C31" s="164"/>
      <c r="D31" s="164"/>
    </row>
    <row r="32" spans="1:13" x14ac:dyDescent="0.2">
      <c r="B32" s="34"/>
      <c r="C32" s="164"/>
      <c r="D32" s="164"/>
    </row>
    <row r="33" spans="2:4" x14ac:dyDescent="0.2">
      <c r="B33" s="34"/>
      <c r="C33" s="164"/>
      <c r="D33" s="164"/>
    </row>
  </sheetData>
  <phoneticPr fontId="3"/>
  <pageMargins left="0.70866141732283472" right="0.70866141732283472" top="0.31496062992125984" bottom="0.31496062992125984" header="0.31496062992125984" footer="0.31496062992125984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B1:I22"/>
  <sheetViews>
    <sheetView view="pageBreakPreview" zoomScaleNormal="100" zoomScaleSheetLayoutView="100" workbookViewId="0"/>
  </sheetViews>
  <sheetFormatPr defaultColWidth="9" defaultRowHeight="13.2" x14ac:dyDescent="0.2"/>
  <cols>
    <col min="1" max="1" width="5.6640625" style="34" customWidth="1"/>
    <col min="2" max="2" width="31.44140625" style="34" bestFit="1" customWidth="1"/>
    <col min="3" max="7" width="15.6640625" style="34" customWidth="1"/>
    <col min="8" max="8" width="15.6640625" style="62" customWidth="1"/>
    <col min="9" max="9" width="10.77734375" style="34" hidden="1" customWidth="1"/>
    <col min="10" max="10" width="0.77734375" style="34" customWidth="1"/>
    <col min="11" max="11" width="0.33203125" style="34" customWidth="1"/>
    <col min="12" max="16384" width="9" style="34"/>
  </cols>
  <sheetData>
    <row r="1" spans="2:9" ht="11.25" customHeight="1" x14ac:dyDescent="0.2">
      <c r="D1" s="152"/>
    </row>
    <row r="2" spans="2:9" ht="18.75" customHeight="1" x14ac:dyDescent="0.2">
      <c r="B2" s="47" t="s">
        <v>166</v>
      </c>
      <c r="H2" s="77" t="s">
        <v>266</v>
      </c>
    </row>
    <row r="3" spans="2:9" s="54" customFormat="1" ht="17.399999999999999" customHeight="1" x14ac:dyDescent="0.2">
      <c r="B3" s="189" t="s">
        <v>60</v>
      </c>
      <c r="C3" s="190" t="s">
        <v>6</v>
      </c>
      <c r="D3" s="190" t="s">
        <v>3</v>
      </c>
      <c r="E3" s="190" t="s">
        <v>1</v>
      </c>
      <c r="F3" s="190" t="s">
        <v>2</v>
      </c>
      <c r="G3" s="187" t="s">
        <v>61</v>
      </c>
      <c r="H3" s="187" t="s">
        <v>62</v>
      </c>
      <c r="I3" s="78" t="s">
        <v>9</v>
      </c>
    </row>
    <row r="4" spans="2:9" s="79" customFormat="1" ht="17.399999999999999" customHeight="1" x14ac:dyDescent="0.2">
      <c r="B4" s="189"/>
      <c r="C4" s="188"/>
      <c r="D4" s="188"/>
      <c r="E4" s="188"/>
      <c r="F4" s="188"/>
      <c r="G4" s="188"/>
      <c r="H4" s="188"/>
      <c r="I4" s="80"/>
    </row>
    <row r="5" spans="2:9" s="54" customFormat="1" ht="35.1" customHeight="1" x14ac:dyDescent="0.2">
      <c r="B5" s="128" t="s">
        <v>8</v>
      </c>
      <c r="C5" s="269">
        <v>620120713</v>
      </c>
      <c r="D5" s="270">
        <v>0</v>
      </c>
      <c r="E5" s="270">
        <v>0</v>
      </c>
      <c r="F5" s="270">
        <v>0</v>
      </c>
      <c r="G5" s="269">
        <f>SUM(C5:F5)</f>
        <v>620120713</v>
      </c>
      <c r="H5" s="269">
        <v>620120713</v>
      </c>
      <c r="I5" s="81"/>
    </row>
    <row r="6" spans="2:9" s="54" customFormat="1" ht="35.1" customHeight="1" x14ac:dyDescent="0.2">
      <c r="B6" s="128" t="s">
        <v>5</v>
      </c>
      <c r="C6" s="269">
        <v>168843297</v>
      </c>
      <c r="D6" s="270">
        <v>916830000</v>
      </c>
      <c r="E6" s="270">
        <v>0</v>
      </c>
      <c r="F6" s="270">
        <v>0</v>
      </c>
      <c r="G6" s="269">
        <f t="shared" ref="G6:G17" si="0">SUM(C6:F6)</f>
        <v>1085673297</v>
      </c>
      <c r="H6" s="269">
        <v>1073843297</v>
      </c>
      <c r="I6" s="81"/>
    </row>
    <row r="7" spans="2:9" s="54" customFormat="1" ht="35.1" customHeight="1" x14ac:dyDescent="0.2">
      <c r="B7" s="128" t="s">
        <v>190</v>
      </c>
      <c r="C7" s="269">
        <v>98138274</v>
      </c>
      <c r="D7" s="269">
        <v>983270000</v>
      </c>
      <c r="E7" s="269">
        <v>0</v>
      </c>
      <c r="F7" s="270">
        <v>0</v>
      </c>
      <c r="G7" s="269">
        <f t="shared" si="0"/>
        <v>1081408274</v>
      </c>
      <c r="H7" s="269">
        <v>1093138274</v>
      </c>
      <c r="I7" s="81"/>
    </row>
    <row r="8" spans="2:9" s="54" customFormat="1" ht="35.1" customHeight="1" x14ac:dyDescent="0.2">
      <c r="B8" s="128" t="s">
        <v>191</v>
      </c>
      <c r="C8" s="269">
        <v>79590521</v>
      </c>
      <c r="D8" s="270">
        <v>0</v>
      </c>
      <c r="E8" s="270">
        <v>0</v>
      </c>
      <c r="F8" s="270">
        <v>0</v>
      </c>
      <c r="G8" s="269">
        <f t="shared" si="0"/>
        <v>79590521</v>
      </c>
      <c r="H8" s="269">
        <v>79590521</v>
      </c>
      <c r="I8" s="81"/>
    </row>
    <row r="9" spans="2:9" s="54" customFormat="1" ht="35.1" customHeight="1" x14ac:dyDescent="0.2">
      <c r="B9" s="128" t="s">
        <v>192</v>
      </c>
      <c r="C9" s="269">
        <v>3496962</v>
      </c>
      <c r="D9" s="270">
        <v>0</v>
      </c>
      <c r="E9" s="270">
        <v>0</v>
      </c>
      <c r="F9" s="270">
        <v>0</v>
      </c>
      <c r="G9" s="269">
        <f t="shared" si="0"/>
        <v>3496962</v>
      </c>
      <c r="H9" s="269">
        <v>3496962</v>
      </c>
      <c r="I9" s="81"/>
    </row>
    <row r="10" spans="2:9" s="54" customFormat="1" ht="35.1" customHeight="1" x14ac:dyDescent="0.2">
      <c r="B10" s="128" t="s">
        <v>193</v>
      </c>
      <c r="C10" s="269">
        <v>32042433</v>
      </c>
      <c r="D10" s="270">
        <v>0</v>
      </c>
      <c r="E10" s="270">
        <v>0</v>
      </c>
      <c r="F10" s="270">
        <v>0</v>
      </c>
      <c r="G10" s="269">
        <f t="shared" si="0"/>
        <v>32042433</v>
      </c>
      <c r="H10" s="269">
        <v>32042433</v>
      </c>
      <c r="I10" s="81"/>
    </row>
    <row r="11" spans="2:9" s="54" customFormat="1" ht="35.1" customHeight="1" x14ac:dyDescent="0.2">
      <c r="B11" s="128" t="s">
        <v>194</v>
      </c>
      <c r="C11" s="269">
        <v>56912635</v>
      </c>
      <c r="D11" s="270">
        <v>0</v>
      </c>
      <c r="E11" s="270">
        <v>0</v>
      </c>
      <c r="F11" s="270">
        <v>0</v>
      </c>
      <c r="G11" s="269">
        <f t="shared" si="0"/>
        <v>56912635</v>
      </c>
      <c r="H11" s="269">
        <v>56912635</v>
      </c>
      <c r="I11" s="81"/>
    </row>
    <row r="12" spans="2:9" s="54" customFormat="1" ht="35.1" customHeight="1" x14ac:dyDescent="0.2">
      <c r="B12" s="128" t="s">
        <v>195</v>
      </c>
      <c r="C12" s="269">
        <v>364040343</v>
      </c>
      <c r="D12" s="270">
        <v>0</v>
      </c>
      <c r="E12" s="270">
        <v>0</v>
      </c>
      <c r="F12" s="270">
        <v>0</v>
      </c>
      <c r="G12" s="269">
        <f t="shared" si="0"/>
        <v>364040343</v>
      </c>
      <c r="H12" s="269">
        <v>364040343</v>
      </c>
      <c r="I12" s="81"/>
    </row>
    <row r="13" spans="2:9" s="54" customFormat="1" ht="35.1" customHeight="1" x14ac:dyDescent="0.2">
      <c r="B13" s="128" t="s">
        <v>196</v>
      </c>
      <c r="C13" s="269">
        <v>37328790</v>
      </c>
      <c r="D13" s="270">
        <v>0</v>
      </c>
      <c r="E13" s="270">
        <v>0</v>
      </c>
      <c r="F13" s="270">
        <v>0</v>
      </c>
      <c r="G13" s="269">
        <f t="shared" si="0"/>
        <v>37328790</v>
      </c>
      <c r="H13" s="269">
        <v>37328790</v>
      </c>
      <c r="I13" s="81"/>
    </row>
    <row r="14" spans="2:9" s="54" customFormat="1" ht="35.1" customHeight="1" x14ac:dyDescent="0.2">
      <c r="B14" s="128" t="s">
        <v>197</v>
      </c>
      <c r="C14" s="269">
        <v>87672621</v>
      </c>
      <c r="D14" s="270">
        <v>0</v>
      </c>
      <c r="E14" s="270">
        <v>0</v>
      </c>
      <c r="F14" s="270">
        <v>0</v>
      </c>
      <c r="G14" s="269">
        <f t="shared" si="0"/>
        <v>87672621</v>
      </c>
      <c r="H14" s="269">
        <v>87672621</v>
      </c>
      <c r="I14" s="81"/>
    </row>
    <row r="15" spans="2:9" s="54" customFormat="1" ht="35.1" customHeight="1" x14ac:dyDescent="0.2">
      <c r="B15" s="128" t="s">
        <v>198</v>
      </c>
      <c r="C15" s="269">
        <v>116092287</v>
      </c>
      <c r="D15" s="269">
        <v>0</v>
      </c>
      <c r="E15" s="269">
        <v>0</v>
      </c>
      <c r="F15" s="270">
        <v>0</v>
      </c>
      <c r="G15" s="269">
        <f t="shared" si="0"/>
        <v>116092287</v>
      </c>
      <c r="H15" s="269">
        <v>116092287</v>
      </c>
      <c r="I15" s="81"/>
    </row>
    <row r="16" spans="2:9" s="54" customFormat="1" ht="35.1" customHeight="1" x14ac:dyDescent="0.2">
      <c r="B16" s="128" t="s">
        <v>199</v>
      </c>
      <c r="C16" s="269">
        <v>51420000</v>
      </c>
      <c r="D16" s="269">
        <v>0</v>
      </c>
      <c r="E16" s="269">
        <v>0</v>
      </c>
      <c r="F16" s="270">
        <v>48580000</v>
      </c>
      <c r="G16" s="269">
        <f t="shared" si="0"/>
        <v>100000000</v>
      </c>
      <c r="H16" s="269">
        <v>100000000</v>
      </c>
      <c r="I16" s="81"/>
    </row>
    <row r="17" spans="2:9" s="54" customFormat="1" ht="35.1" customHeight="1" x14ac:dyDescent="0.2">
      <c r="B17" s="128" t="s">
        <v>206</v>
      </c>
      <c r="C17" s="269">
        <v>3256550</v>
      </c>
      <c r="D17" s="270">
        <v>0</v>
      </c>
      <c r="E17" s="270">
        <v>0</v>
      </c>
      <c r="F17" s="270">
        <v>0</v>
      </c>
      <c r="G17" s="269">
        <f t="shared" si="0"/>
        <v>3256550</v>
      </c>
      <c r="H17" s="269">
        <v>3256550</v>
      </c>
      <c r="I17" s="81"/>
    </row>
    <row r="18" spans="2:9" s="54" customFormat="1" ht="35.1" customHeight="1" x14ac:dyDescent="0.2">
      <c r="B18" s="128" t="s">
        <v>245</v>
      </c>
      <c r="C18" s="269">
        <v>36292932</v>
      </c>
      <c r="D18" s="270">
        <v>0</v>
      </c>
      <c r="E18" s="270">
        <v>0</v>
      </c>
      <c r="F18" s="270">
        <v>0</v>
      </c>
      <c r="G18" s="269">
        <f t="shared" ref="G18:G19" si="1">SUM(C18:F18)</f>
        <v>36292932</v>
      </c>
      <c r="H18" s="269">
        <v>36292932</v>
      </c>
      <c r="I18" s="81"/>
    </row>
    <row r="19" spans="2:9" s="54" customFormat="1" ht="35.1" customHeight="1" x14ac:dyDescent="0.2">
      <c r="B19" s="128" t="s">
        <v>246</v>
      </c>
      <c r="C19" s="269">
        <v>10044515</v>
      </c>
      <c r="D19" s="270">
        <v>0</v>
      </c>
      <c r="E19" s="270">
        <v>0</v>
      </c>
      <c r="F19" s="270">
        <v>0</v>
      </c>
      <c r="G19" s="269">
        <f t="shared" si="1"/>
        <v>10044515</v>
      </c>
      <c r="H19" s="269">
        <v>10044515</v>
      </c>
      <c r="I19" s="81"/>
    </row>
    <row r="20" spans="2:9" s="54" customFormat="1" ht="35.1" customHeight="1" x14ac:dyDescent="0.2">
      <c r="B20" s="129" t="s">
        <v>9</v>
      </c>
      <c r="C20" s="269">
        <f>SUM(C5:C19)</f>
        <v>1765292873</v>
      </c>
      <c r="D20" s="269">
        <f>SUM(D5:D19)</f>
        <v>1900100000</v>
      </c>
      <c r="E20" s="269">
        <f t="shared" ref="E20" si="2">SUM(E5:E17)</f>
        <v>0</v>
      </c>
      <c r="F20" s="269">
        <f t="shared" ref="F20:G20" si="3">SUM(F5:F19)</f>
        <v>48580000</v>
      </c>
      <c r="G20" s="269">
        <f t="shared" si="3"/>
        <v>3713972873</v>
      </c>
      <c r="H20" s="269">
        <f>SUM(H5:H19)</f>
        <v>3713872873</v>
      </c>
      <c r="I20" s="81"/>
    </row>
    <row r="21" spans="2:9" s="54" customFormat="1" ht="4.95" customHeight="1" x14ac:dyDescent="0.2">
      <c r="B21" s="82"/>
      <c r="C21" s="83"/>
      <c r="D21" s="83"/>
      <c r="E21" s="83"/>
      <c r="F21" s="83"/>
      <c r="G21" s="83"/>
      <c r="H21" s="84"/>
      <c r="I21" s="85"/>
    </row>
    <row r="22" spans="2:9" ht="1.95" customHeight="1" x14ac:dyDescent="0.2"/>
  </sheetData>
  <mergeCells count="7">
    <mergeCell ref="H3:H4"/>
    <mergeCell ref="B3:B4"/>
    <mergeCell ref="C3:C4"/>
    <mergeCell ref="D3:D4"/>
    <mergeCell ref="E3:E4"/>
    <mergeCell ref="F3:F4"/>
    <mergeCell ref="G3:G4"/>
  </mergeCells>
  <phoneticPr fontId="3"/>
  <printOptions horizontalCentered="1"/>
  <pageMargins left="0.19685039370078741" right="0.19685039370078741" top="0.39370078740157483" bottom="0.15748031496062992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B1:K12"/>
  <sheetViews>
    <sheetView view="pageBreakPreview" zoomScaleNormal="100" zoomScaleSheetLayoutView="100" workbookViewId="0">
      <selection activeCell="C6" sqref="C6:G9"/>
    </sheetView>
  </sheetViews>
  <sheetFormatPr defaultColWidth="9" defaultRowHeight="13.2" outlineLevelRow="1" x14ac:dyDescent="0.2"/>
  <cols>
    <col min="1" max="1" width="0.88671875" style="34" customWidth="1"/>
    <col min="2" max="2" width="33.6640625" style="34" bestFit="1" customWidth="1"/>
    <col min="3" max="7" width="14.6640625" style="34" customWidth="1"/>
    <col min="8" max="8" width="0.88671875" style="34" customWidth="1"/>
    <col min="9" max="9" width="13.109375" style="34" customWidth="1"/>
    <col min="10" max="16384" width="9" style="34"/>
  </cols>
  <sheetData>
    <row r="1" spans="2:11" ht="19.5" customHeight="1" x14ac:dyDescent="0.2">
      <c r="B1" s="71" t="s">
        <v>167</v>
      </c>
      <c r="C1" s="72"/>
      <c r="D1" s="72"/>
      <c r="E1" s="72"/>
      <c r="F1" s="72"/>
      <c r="G1" s="72" t="s">
        <v>265</v>
      </c>
      <c r="H1" s="60"/>
      <c r="I1" s="60"/>
      <c r="J1" s="60"/>
      <c r="K1" s="60"/>
    </row>
    <row r="2" spans="2:11" s="54" customFormat="1" ht="21" customHeight="1" x14ac:dyDescent="0.2">
      <c r="B2" s="187" t="s">
        <v>63</v>
      </c>
      <c r="C2" s="192" t="s">
        <v>4</v>
      </c>
      <c r="D2" s="193"/>
      <c r="E2" s="192" t="s">
        <v>7</v>
      </c>
      <c r="F2" s="193"/>
      <c r="G2" s="187" t="s">
        <v>64</v>
      </c>
    </row>
    <row r="3" spans="2:11" s="54" customFormat="1" ht="21.9" customHeight="1" x14ac:dyDescent="0.2">
      <c r="B3" s="191"/>
      <c r="C3" s="73" t="s">
        <v>65</v>
      </c>
      <c r="D3" s="73" t="s">
        <v>66</v>
      </c>
      <c r="E3" s="73" t="s">
        <v>65</v>
      </c>
      <c r="F3" s="73" t="s">
        <v>66</v>
      </c>
      <c r="G3" s="191"/>
    </row>
    <row r="4" spans="2:11" s="54" customFormat="1" ht="20.100000000000001" hidden="1" customHeight="1" outlineLevel="1" x14ac:dyDescent="0.2">
      <c r="B4" s="74" t="s">
        <v>174</v>
      </c>
      <c r="C4" s="75"/>
      <c r="D4" s="75"/>
      <c r="E4" s="75"/>
      <c r="F4" s="75"/>
      <c r="G4" s="76"/>
    </row>
    <row r="5" spans="2:11" s="54" customFormat="1" ht="20.100000000000001" hidden="1" customHeight="1" outlineLevel="1" x14ac:dyDescent="0.2">
      <c r="B5" s="74" t="s">
        <v>200</v>
      </c>
      <c r="C5" s="75">
        <v>0</v>
      </c>
      <c r="D5" s="75">
        <v>0</v>
      </c>
      <c r="E5" s="75">
        <v>0</v>
      </c>
      <c r="F5" s="75">
        <v>0</v>
      </c>
      <c r="G5" s="76">
        <f>C5+E5</f>
        <v>0</v>
      </c>
    </row>
    <row r="6" spans="2:11" s="54" customFormat="1" ht="20.100000000000001" customHeight="1" collapsed="1" x14ac:dyDescent="0.2">
      <c r="B6" s="64" t="s">
        <v>175</v>
      </c>
      <c r="C6" s="271"/>
      <c r="D6" s="271"/>
      <c r="E6" s="271"/>
      <c r="F6" s="271"/>
      <c r="G6" s="271"/>
    </row>
    <row r="7" spans="2:11" s="54" customFormat="1" ht="20.100000000000001" customHeight="1" x14ac:dyDescent="0.2">
      <c r="B7" s="64" t="s">
        <v>201</v>
      </c>
      <c r="C7" s="271">
        <v>7552000</v>
      </c>
      <c r="D7" s="271">
        <v>0</v>
      </c>
      <c r="E7" s="271">
        <v>0</v>
      </c>
      <c r="F7" s="271">
        <v>0</v>
      </c>
      <c r="G7" s="272">
        <f>C7+E7</f>
        <v>7552000</v>
      </c>
    </row>
    <row r="8" spans="2:11" s="54" customFormat="1" ht="20.100000000000001" customHeight="1" x14ac:dyDescent="0.2">
      <c r="B8" s="64" t="s">
        <v>202</v>
      </c>
      <c r="C8" s="271">
        <v>1850000</v>
      </c>
      <c r="D8" s="271">
        <v>0</v>
      </c>
      <c r="E8" s="271">
        <v>420000</v>
      </c>
      <c r="F8" s="271">
        <v>0</v>
      </c>
      <c r="G8" s="272">
        <f>C8+E8</f>
        <v>2270000</v>
      </c>
    </row>
    <row r="9" spans="2:11" s="54" customFormat="1" ht="20.100000000000001" customHeight="1" x14ac:dyDescent="0.2">
      <c r="B9" s="56" t="s">
        <v>9</v>
      </c>
      <c r="C9" s="271">
        <f>SUM(C4:C8)</f>
        <v>9402000</v>
      </c>
      <c r="D9" s="271">
        <f>SUM(D4:D8)</f>
        <v>0</v>
      </c>
      <c r="E9" s="271">
        <f>SUM(E4:E8)</f>
        <v>420000</v>
      </c>
      <c r="F9" s="271">
        <f>SUM(F4:F8)</f>
        <v>0</v>
      </c>
      <c r="G9" s="271">
        <f>SUM(G4:G8)</f>
        <v>9822000</v>
      </c>
    </row>
    <row r="10" spans="2:11" ht="3.75" customHeight="1" x14ac:dyDescent="0.2">
      <c r="B10" s="67"/>
      <c r="C10" s="68"/>
      <c r="D10" s="68"/>
      <c r="E10" s="68"/>
      <c r="F10" s="68"/>
      <c r="G10" s="68"/>
      <c r="H10" s="35"/>
      <c r="I10" s="35"/>
      <c r="J10" s="35"/>
      <c r="K10" s="69"/>
    </row>
    <row r="11" spans="2:11" x14ac:dyDescent="0.2">
      <c r="C11" s="35"/>
      <c r="D11" s="35"/>
      <c r="E11" s="35"/>
      <c r="F11" s="35"/>
      <c r="G11" s="35"/>
      <c r="H11" s="35"/>
      <c r="I11" s="35"/>
    </row>
    <row r="12" spans="2:11" x14ac:dyDescent="0.2">
      <c r="B12" s="153"/>
      <c r="F12" s="70"/>
      <c r="G12" s="70"/>
      <c r="H12" s="70"/>
      <c r="I12" s="70"/>
    </row>
  </sheetData>
  <mergeCells count="4">
    <mergeCell ref="B2:B3"/>
    <mergeCell ref="C2:D2"/>
    <mergeCell ref="E2:F2"/>
    <mergeCell ref="G2:G3"/>
  </mergeCells>
  <phoneticPr fontId="3"/>
  <printOptions horizontalCentered="1"/>
  <pageMargins left="0.23622047244094491" right="1.9685039370078741" top="0.59055118110236227" bottom="0.74803149606299213" header="0.31496062992125984" footer="0.31496062992125984"/>
  <pageSetup paperSize="9" scale="10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B1:H21"/>
  <sheetViews>
    <sheetView view="pageBreakPreview" zoomScaleNormal="80" zoomScaleSheetLayoutView="100" workbookViewId="0"/>
  </sheetViews>
  <sheetFormatPr defaultColWidth="9" defaultRowHeight="13.2" x14ac:dyDescent="0.2"/>
  <cols>
    <col min="1" max="1" width="1" style="34" customWidth="1"/>
    <col min="2" max="2" width="26.109375" style="34" bestFit="1" customWidth="1"/>
    <col min="3" max="4" width="18.6640625" style="34" customWidth="1"/>
    <col min="5" max="5" width="3.44140625" style="34" customWidth="1"/>
    <col min="6" max="6" width="26.109375" style="34" bestFit="1" customWidth="1"/>
    <col min="7" max="8" width="18.6640625" style="34" customWidth="1"/>
    <col min="9" max="9" width="11.33203125" style="34" customWidth="1"/>
    <col min="10" max="16384" width="9" style="34"/>
  </cols>
  <sheetData>
    <row r="1" spans="2:8" ht="11.25" customHeight="1" x14ac:dyDescent="0.2"/>
    <row r="2" spans="2:8" ht="19.5" customHeight="1" x14ac:dyDescent="0.2">
      <c r="B2" s="34" t="s">
        <v>68</v>
      </c>
      <c r="C2" s="60"/>
      <c r="D2" s="61" t="s">
        <v>265</v>
      </c>
      <c r="E2" s="60"/>
      <c r="F2" s="35" t="s">
        <v>69</v>
      </c>
      <c r="G2" s="60"/>
      <c r="H2" s="61" t="s">
        <v>265</v>
      </c>
    </row>
    <row r="3" spans="2:8" s="54" customFormat="1" ht="30" customHeight="1" x14ac:dyDescent="0.2">
      <c r="B3" s="55" t="s">
        <v>63</v>
      </c>
      <c r="C3" s="55" t="s">
        <v>70</v>
      </c>
      <c r="D3" s="55" t="s">
        <v>71</v>
      </c>
      <c r="E3" s="62"/>
      <c r="F3" s="55" t="s">
        <v>63</v>
      </c>
      <c r="G3" s="55" t="s">
        <v>70</v>
      </c>
      <c r="H3" s="55" t="s">
        <v>71</v>
      </c>
    </row>
    <row r="4" spans="2:8" s="54" customFormat="1" ht="16.2" customHeight="1" x14ac:dyDescent="0.2">
      <c r="B4" s="130" t="s">
        <v>72</v>
      </c>
      <c r="C4" s="131"/>
      <c r="D4" s="131"/>
      <c r="E4" s="132"/>
      <c r="F4" s="131" t="s">
        <v>72</v>
      </c>
      <c r="G4" s="131"/>
      <c r="H4" s="131"/>
    </row>
    <row r="5" spans="2:8" s="54" customFormat="1" ht="16.2" customHeight="1" x14ac:dyDescent="0.2">
      <c r="B5" s="133" t="s">
        <v>67</v>
      </c>
      <c r="C5" s="134"/>
      <c r="D5" s="134"/>
      <c r="E5" s="132"/>
      <c r="F5" s="133" t="s">
        <v>67</v>
      </c>
      <c r="G5" s="134"/>
      <c r="H5" s="134"/>
    </row>
    <row r="6" spans="2:8" s="54" customFormat="1" ht="21" customHeight="1" x14ac:dyDescent="0.2">
      <c r="B6" s="64" t="s">
        <v>203</v>
      </c>
      <c r="C6" s="273">
        <v>16844414</v>
      </c>
      <c r="D6" s="274">
        <v>2656290</v>
      </c>
      <c r="E6" s="157"/>
      <c r="F6" s="64" t="s">
        <v>203</v>
      </c>
      <c r="G6" s="273">
        <v>0</v>
      </c>
      <c r="H6" s="282">
        <v>0</v>
      </c>
    </row>
    <row r="7" spans="2:8" s="54" customFormat="1" ht="21" customHeight="1" thickBot="1" x14ac:dyDescent="0.25">
      <c r="B7" s="158" t="s">
        <v>73</v>
      </c>
      <c r="C7" s="275">
        <f>SUM(C4:C6)</f>
        <v>16844414</v>
      </c>
      <c r="D7" s="276">
        <f>SUM(D4:D6)</f>
        <v>2656290</v>
      </c>
      <c r="E7" s="157"/>
      <c r="F7" s="159" t="s">
        <v>73</v>
      </c>
      <c r="G7" s="275">
        <f>SUM(G4:G6)</f>
        <v>0</v>
      </c>
      <c r="H7" s="283">
        <f>SUM(H4:H6)</f>
        <v>0</v>
      </c>
    </row>
    <row r="8" spans="2:8" s="54" customFormat="1" ht="16.2" customHeight="1" thickTop="1" x14ac:dyDescent="0.2">
      <c r="B8" s="160" t="s">
        <v>74</v>
      </c>
      <c r="C8" s="277"/>
      <c r="D8" s="277"/>
      <c r="E8" s="157"/>
      <c r="F8" s="161" t="s">
        <v>74</v>
      </c>
      <c r="G8" s="277"/>
      <c r="H8" s="284"/>
    </row>
    <row r="9" spans="2:8" s="54" customFormat="1" ht="16.2" customHeight="1" x14ac:dyDescent="0.2">
      <c r="B9" s="162" t="s">
        <v>75</v>
      </c>
      <c r="C9" s="278"/>
      <c r="D9" s="278"/>
      <c r="E9" s="157"/>
      <c r="F9" s="163" t="s">
        <v>75</v>
      </c>
      <c r="G9" s="278"/>
      <c r="H9" s="281"/>
    </row>
    <row r="10" spans="2:8" s="54" customFormat="1" ht="21" customHeight="1" x14ac:dyDescent="0.2">
      <c r="B10" s="160" t="s">
        <v>204</v>
      </c>
      <c r="C10" s="277">
        <v>499863</v>
      </c>
      <c r="D10" s="277">
        <v>32884</v>
      </c>
      <c r="E10" s="157"/>
      <c r="F10" s="161" t="s">
        <v>204</v>
      </c>
      <c r="G10" s="277">
        <v>522657</v>
      </c>
      <c r="H10" s="284">
        <v>34383</v>
      </c>
    </row>
    <row r="11" spans="2:8" s="54" customFormat="1" ht="21" customHeight="1" x14ac:dyDescent="0.2">
      <c r="B11" s="64" t="s">
        <v>225</v>
      </c>
      <c r="C11" s="273">
        <v>5333136</v>
      </c>
      <c r="D11" s="273">
        <v>354641</v>
      </c>
      <c r="E11" s="157"/>
      <c r="F11" s="156" t="s">
        <v>225</v>
      </c>
      <c r="G11" s="273">
        <v>2821700</v>
      </c>
      <c r="H11" s="285">
        <v>187636</v>
      </c>
    </row>
    <row r="12" spans="2:8" s="54" customFormat="1" ht="21" customHeight="1" x14ac:dyDescent="0.2">
      <c r="B12" s="64" t="s">
        <v>169</v>
      </c>
      <c r="C12" s="273">
        <v>352900</v>
      </c>
      <c r="D12" s="273">
        <v>19164</v>
      </c>
      <c r="E12" s="157"/>
      <c r="F12" s="156" t="s">
        <v>169</v>
      </c>
      <c r="G12" s="273">
        <v>278000</v>
      </c>
      <c r="H12" s="285">
        <v>15096</v>
      </c>
    </row>
    <row r="13" spans="2:8" s="54" customFormat="1" ht="21" customHeight="1" x14ac:dyDescent="0.2">
      <c r="B13" s="64" t="s">
        <v>76</v>
      </c>
      <c r="C13" s="273"/>
      <c r="D13" s="273"/>
      <c r="E13" s="157"/>
      <c r="F13" s="156" t="s">
        <v>76</v>
      </c>
      <c r="G13" s="273"/>
      <c r="H13" s="285"/>
    </row>
    <row r="14" spans="2:8" s="54" customFormat="1" ht="21" customHeight="1" x14ac:dyDescent="0.2">
      <c r="B14" s="64" t="s">
        <v>170</v>
      </c>
      <c r="C14" s="273">
        <v>2502730</v>
      </c>
      <c r="D14" s="273">
        <v>149595</v>
      </c>
      <c r="E14" s="157"/>
      <c r="F14" s="156" t="s">
        <v>170</v>
      </c>
      <c r="G14" s="273">
        <v>354962</v>
      </c>
      <c r="H14" s="285">
        <v>21217</v>
      </c>
    </row>
    <row r="15" spans="2:8" s="54" customFormat="1" ht="21" customHeight="1" x14ac:dyDescent="0.2">
      <c r="B15" s="64" t="s">
        <v>248</v>
      </c>
      <c r="C15" s="273">
        <v>11150</v>
      </c>
      <c r="D15" s="273">
        <v>0</v>
      </c>
      <c r="E15" s="157"/>
      <c r="F15" s="156" t="str">
        <f>B15</f>
        <v>　　財産運用収入</v>
      </c>
      <c r="G15" s="273">
        <v>24320</v>
      </c>
      <c r="H15" s="285">
        <v>0</v>
      </c>
    </row>
    <row r="16" spans="2:8" s="54" customFormat="1" ht="21" customHeight="1" x14ac:dyDescent="0.2">
      <c r="B16" s="156" t="s">
        <v>205</v>
      </c>
      <c r="C16" s="279">
        <v>194228</v>
      </c>
      <c r="D16" s="279">
        <v>1708</v>
      </c>
      <c r="E16" s="157"/>
      <c r="F16" s="156" t="s">
        <v>205</v>
      </c>
      <c r="G16" s="277">
        <v>39548</v>
      </c>
      <c r="H16" s="284">
        <v>348</v>
      </c>
    </row>
    <row r="17" spans="2:8" s="54" customFormat="1" ht="21" customHeight="1" thickBot="1" x14ac:dyDescent="0.25">
      <c r="B17" s="135" t="s">
        <v>73</v>
      </c>
      <c r="C17" s="280">
        <f>SUM(C8:C16)</f>
        <v>8894007</v>
      </c>
      <c r="D17" s="280">
        <f>SUM(D8:D16)</f>
        <v>557992</v>
      </c>
      <c r="E17" s="132"/>
      <c r="F17" s="136" t="s">
        <v>73</v>
      </c>
      <c r="G17" s="280">
        <f>SUM(G8:G16)</f>
        <v>4041187</v>
      </c>
      <c r="H17" s="280">
        <f>SUM(H8:H16)</f>
        <v>258680</v>
      </c>
    </row>
    <row r="18" spans="2:8" s="54" customFormat="1" ht="21" customHeight="1" thickTop="1" x14ac:dyDescent="0.2">
      <c r="B18" s="137" t="s">
        <v>9</v>
      </c>
      <c r="C18" s="281">
        <f>C7+C17</f>
        <v>25738421</v>
      </c>
      <c r="D18" s="281">
        <f>D7+D17</f>
        <v>3214282</v>
      </c>
      <c r="E18" s="132"/>
      <c r="F18" s="138" t="s">
        <v>9</v>
      </c>
      <c r="G18" s="281">
        <f>G7+G17</f>
        <v>4041187</v>
      </c>
      <c r="H18" s="281">
        <f>H7+H17</f>
        <v>258680</v>
      </c>
    </row>
    <row r="19" spans="2:8" s="54" customFormat="1" ht="21" customHeight="1" x14ac:dyDescent="0.2">
      <c r="B19" s="65"/>
      <c r="C19" s="63"/>
      <c r="D19" s="63"/>
      <c r="E19" s="63"/>
      <c r="F19" s="66"/>
      <c r="G19" s="63"/>
      <c r="H19" s="63"/>
    </row>
    <row r="20" spans="2:8" ht="6.75" customHeight="1" x14ac:dyDescent="0.2">
      <c r="B20" s="67"/>
      <c r="C20" s="68"/>
      <c r="D20" s="68"/>
      <c r="E20" s="35"/>
      <c r="F20" s="35"/>
      <c r="G20" s="35"/>
      <c r="H20" s="69"/>
    </row>
    <row r="21" spans="2:8" ht="18.75" customHeight="1" x14ac:dyDescent="0.2">
      <c r="C21" s="35"/>
      <c r="D21" s="35"/>
      <c r="E21" s="35"/>
      <c r="F21" s="35"/>
      <c r="G21" s="35"/>
      <c r="H21" s="69"/>
    </row>
  </sheetData>
  <phoneticPr fontId="3"/>
  <pageMargins left="0.59055118110236227" right="0.11811023622047245" top="0.47244094488188981" bottom="0.59055118110236227" header="0.31496062992125984" footer="0.31496062992125984"/>
  <pageSetup paperSize="9" scale="108" orientation="landscape" r:id="rId1"/>
  <rowBreaks count="1" manualBreakCount="1">
    <brk id="19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B1:L30"/>
  <sheetViews>
    <sheetView view="pageBreakPreview" zoomScale="120" zoomScaleNormal="100" zoomScaleSheetLayoutView="120" workbookViewId="0">
      <selection activeCell="C7" sqref="C7:L18"/>
    </sheetView>
  </sheetViews>
  <sheetFormatPr defaultRowHeight="13.2" x14ac:dyDescent="0.2"/>
  <cols>
    <col min="1" max="1" width="4.33203125" customWidth="1"/>
    <col min="2" max="2" width="12" customWidth="1"/>
    <col min="3" max="3" width="15" bestFit="1" customWidth="1"/>
    <col min="4" max="4" width="14.44140625" bestFit="1" customWidth="1"/>
    <col min="5" max="5" width="9.6640625" bestFit="1" customWidth="1"/>
    <col min="6" max="7" width="8.6640625" customWidth="1"/>
    <col min="8" max="8" width="9.6640625" bestFit="1" customWidth="1"/>
    <col min="9" max="9" width="8.6640625" customWidth="1"/>
    <col min="10" max="11" width="9.109375" customWidth="1"/>
    <col min="12" max="12" width="8.6640625" customWidth="1"/>
    <col min="13" max="13" width="0.6640625" customWidth="1"/>
    <col min="14" max="14" width="5.33203125" customWidth="1"/>
  </cols>
  <sheetData>
    <row r="1" spans="2:12" ht="16.5" customHeight="1" x14ac:dyDescent="0.2"/>
    <row r="2" spans="2:12" x14ac:dyDescent="0.2">
      <c r="B2" s="105" t="s">
        <v>77</v>
      </c>
    </row>
    <row r="3" spans="2:12" x14ac:dyDescent="0.15">
      <c r="B3" s="105" t="s">
        <v>78</v>
      </c>
      <c r="C3" s="106"/>
      <c r="D3" s="107"/>
      <c r="E3" s="107"/>
      <c r="F3" s="107"/>
      <c r="G3" s="107"/>
      <c r="H3" s="107"/>
      <c r="I3" s="107"/>
      <c r="J3" s="107"/>
      <c r="K3" s="107"/>
      <c r="L3" s="108" t="s">
        <v>265</v>
      </c>
    </row>
    <row r="4" spans="2:12" ht="15.9" customHeight="1" x14ac:dyDescent="0.2">
      <c r="B4" s="196" t="s">
        <v>60</v>
      </c>
      <c r="C4" s="194" t="s">
        <v>79</v>
      </c>
      <c r="D4" s="109"/>
      <c r="E4" s="199" t="s">
        <v>80</v>
      </c>
      <c r="F4" s="196" t="s">
        <v>81</v>
      </c>
      <c r="G4" s="196" t="s">
        <v>82</v>
      </c>
      <c r="H4" s="196" t="s">
        <v>83</v>
      </c>
      <c r="I4" s="194" t="s">
        <v>84</v>
      </c>
      <c r="J4" s="110"/>
      <c r="K4" s="111"/>
      <c r="L4" s="196" t="s">
        <v>85</v>
      </c>
    </row>
    <row r="5" spans="2:12" ht="15.9" customHeight="1" x14ac:dyDescent="0.2">
      <c r="B5" s="198"/>
      <c r="C5" s="197"/>
      <c r="D5" s="112" t="s">
        <v>86</v>
      </c>
      <c r="E5" s="200"/>
      <c r="F5" s="197"/>
      <c r="G5" s="197"/>
      <c r="H5" s="197"/>
      <c r="I5" s="195"/>
      <c r="J5" s="113" t="s">
        <v>87</v>
      </c>
      <c r="K5" s="113" t="s">
        <v>88</v>
      </c>
      <c r="L5" s="197"/>
    </row>
    <row r="6" spans="2:12" ht="24.9" customHeight="1" x14ac:dyDescent="0.2">
      <c r="B6" s="114" t="s">
        <v>89</v>
      </c>
      <c r="C6" s="57"/>
      <c r="D6" s="58"/>
      <c r="E6" s="59"/>
      <c r="F6" s="57"/>
      <c r="G6" s="57"/>
      <c r="H6" s="57"/>
      <c r="I6" s="57"/>
      <c r="J6" s="57"/>
      <c r="K6" s="57"/>
      <c r="L6" s="57"/>
    </row>
    <row r="7" spans="2:12" ht="24.9" customHeight="1" x14ac:dyDescent="0.2">
      <c r="B7" s="139" t="s">
        <v>90</v>
      </c>
      <c r="C7" s="286">
        <f t="shared" ref="C7:C12" si="0">SUM(E7:I7,L7)</f>
        <v>0</v>
      </c>
      <c r="D7" s="287">
        <v>0</v>
      </c>
      <c r="E7" s="288">
        <v>0</v>
      </c>
      <c r="F7" s="286">
        <v>0</v>
      </c>
      <c r="G7" s="286">
        <v>0</v>
      </c>
      <c r="H7" s="286">
        <v>0</v>
      </c>
      <c r="I7" s="289">
        <v>0</v>
      </c>
      <c r="J7" s="289">
        <v>0</v>
      </c>
      <c r="K7" s="289">
        <v>0</v>
      </c>
      <c r="L7" s="289">
        <v>0</v>
      </c>
    </row>
    <row r="8" spans="2:12" ht="25.5" customHeight="1" x14ac:dyDescent="0.2">
      <c r="B8" s="139" t="s">
        <v>91</v>
      </c>
      <c r="C8" s="290">
        <f>SUM(E8:I8,L8)</f>
        <v>458971071</v>
      </c>
      <c r="D8" s="287">
        <v>9617695</v>
      </c>
      <c r="E8" s="288">
        <v>453571071</v>
      </c>
      <c r="F8" s="286">
        <v>0</v>
      </c>
      <c r="G8" s="286">
        <v>0</v>
      </c>
      <c r="H8" s="286">
        <v>5400000</v>
      </c>
      <c r="I8" s="289">
        <v>0</v>
      </c>
      <c r="J8" s="289">
        <v>0</v>
      </c>
      <c r="K8" s="289">
        <v>0</v>
      </c>
      <c r="L8" s="289">
        <v>0</v>
      </c>
    </row>
    <row r="9" spans="2:12" ht="25.5" customHeight="1" x14ac:dyDescent="0.2">
      <c r="B9" s="139" t="s">
        <v>92</v>
      </c>
      <c r="C9" s="290">
        <f t="shared" si="0"/>
        <v>382721442</v>
      </c>
      <c r="D9" s="287">
        <v>26365749</v>
      </c>
      <c r="E9" s="288">
        <v>382721442</v>
      </c>
      <c r="F9" s="286">
        <v>0</v>
      </c>
      <c r="G9" s="286">
        <v>0</v>
      </c>
      <c r="H9" s="286">
        <v>0</v>
      </c>
      <c r="I9" s="289">
        <v>0</v>
      </c>
      <c r="J9" s="289">
        <v>0</v>
      </c>
      <c r="K9" s="289">
        <v>0</v>
      </c>
      <c r="L9" s="289">
        <v>0</v>
      </c>
    </row>
    <row r="10" spans="2:12" ht="24.9" customHeight="1" x14ac:dyDescent="0.2">
      <c r="B10" s="139" t="s">
        <v>93</v>
      </c>
      <c r="C10" s="290">
        <f t="shared" si="0"/>
        <v>136239827</v>
      </c>
      <c r="D10" s="287">
        <v>23999698</v>
      </c>
      <c r="E10" s="288">
        <v>136239827</v>
      </c>
      <c r="F10" s="286">
        <v>0</v>
      </c>
      <c r="G10" s="286">
        <v>0</v>
      </c>
      <c r="H10" s="286">
        <v>0</v>
      </c>
      <c r="I10" s="289">
        <v>0</v>
      </c>
      <c r="J10" s="289">
        <v>0</v>
      </c>
      <c r="K10" s="289">
        <v>0</v>
      </c>
      <c r="L10" s="289">
        <v>0</v>
      </c>
    </row>
    <row r="11" spans="2:12" ht="24.9" customHeight="1" x14ac:dyDescent="0.2">
      <c r="B11" s="139" t="s">
        <v>94</v>
      </c>
      <c r="C11" s="290">
        <f t="shared" si="0"/>
        <v>1570800555</v>
      </c>
      <c r="D11" s="287">
        <v>221718015</v>
      </c>
      <c r="E11" s="288">
        <v>0</v>
      </c>
      <c r="F11" s="286">
        <v>374953055</v>
      </c>
      <c r="G11" s="286">
        <v>452367500</v>
      </c>
      <c r="H11" s="286">
        <v>743480000</v>
      </c>
      <c r="I11" s="289">
        <v>0</v>
      </c>
      <c r="J11" s="289">
        <v>0</v>
      </c>
      <c r="K11" s="289">
        <v>0</v>
      </c>
      <c r="L11" s="289">
        <v>0</v>
      </c>
    </row>
    <row r="12" spans="2:12" ht="24.9" customHeight="1" x14ac:dyDescent="0.2">
      <c r="B12" s="139" t="s">
        <v>95</v>
      </c>
      <c r="C12" s="290">
        <f t="shared" si="0"/>
        <v>7210800506</v>
      </c>
      <c r="D12" s="287">
        <v>682301275</v>
      </c>
      <c r="E12" s="288">
        <v>6933634349</v>
      </c>
      <c r="F12" s="286">
        <v>277166157</v>
      </c>
      <c r="G12" s="286">
        <v>0</v>
      </c>
      <c r="H12" s="286">
        <v>0</v>
      </c>
      <c r="I12" s="289">
        <v>0</v>
      </c>
      <c r="J12" s="289">
        <v>0</v>
      </c>
      <c r="K12" s="289">
        <v>0</v>
      </c>
      <c r="L12" s="289">
        <v>0</v>
      </c>
    </row>
    <row r="13" spans="2:12" ht="24.9" customHeight="1" x14ac:dyDescent="0.2">
      <c r="B13" s="139" t="s">
        <v>96</v>
      </c>
      <c r="C13" s="286"/>
      <c r="D13" s="287"/>
      <c r="E13" s="288"/>
      <c r="F13" s="286"/>
      <c r="G13" s="286"/>
      <c r="H13" s="286"/>
      <c r="I13" s="289"/>
      <c r="J13" s="289"/>
      <c r="K13" s="289"/>
      <c r="L13" s="289"/>
    </row>
    <row r="14" spans="2:12" ht="24.9" customHeight="1" x14ac:dyDescent="0.2">
      <c r="B14" s="139" t="s">
        <v>97</v>
      </c>
      <c r="C14" s="290">
        <f>SUM(E14:I14,L14)</f>
        <v>1163272000</v>
      </c>
      <c r="D14" s="287">
        <v>98620334</v>
      </c>
      <c r="E14" s="291">
        <f>'[1]別紙）地方債明細算出シート'!D509</f>
        <v>0</v>
      </c>
      <c r="F14" s="292">
        <f>'[1]別紙）地方債明細算出シート'!D510</f>
        <v>0</v>
      </c>
      <c r="G14" s="292">
        <f>'[1]別紙）地方債明細算出シート'!D511</f>
        <v>109800000</v>
      </c>
      <c r="H14" s="292">
        <f>'[1]別紙）地方債明細算出シート'!D512</f>
        <v>1053472000</v>
      </c>
      <c r="I14" s="289">
        <v>0</v>
      </c>
      <c r="J14" s="289">
        <v>0</v>
      </c>
      <c r="K14" s="289">
        <v>0</v>
      </c>
      <c r="L14" s="289">
        <v>0</v>
      </c>
    </row>
    <row r="15" spans="2:12" ht="24.9" customHeight="1" x14ac:dyDescent="0.2">
      <c r="B15" s="139" t="s">
        <v>98</v>
      </c>
      <c r="C15" s="290">
        <f>SUM(E15:I15,L15)</f>
        <v>4207920</v>
      </c>
      <c r="D15" s="287">
        <v>467173</v>
      </c>
      <c r="E15" s="291">
        <f>'[1]別紙）地方債明細算出シート'!D516</f>
        <v>4207920</v>
      </c>
      <c r="F15" s="292">
        <f>'[1]別紙）地方債明細算出シート'!D517</f>
        <v>0</v>
      </c>
      <c r="G15" s="292">
        <f>'[1]別紙）地方債明細算出シート'!D518</f>
        <v>0</v>
      </c>
      <c r="H15" s="292">
        <f>'[1]別紙）地方債明細算出シート'!D519</f>
        <v>0</v>
      </c>
      <c r="I15" s="289">
        <v>0</v>
      </c>
      <c r="J15" s="289">
        <v>0</v>
      </c>
      <c r="K15" s="289">
        <v>0</v>
      </c>
      <c r="L15" s="289">
        <v>0</v>
      </c>
    </row>
    <row r="16" spans="2:12" ht="24.9" customHeight="1" x14ac:dyDescent="0.2">
      <c r="B16" s="139" t="s">
        <v>99</v>
      </c>
      <c r="C16" s="286">
        <f>SUM(E16:I16,L16)</f>
        <v>0</v>
      </c>
      <c r="D16" s="287">
        <v>0</v>
      </c>
      <c r="E16" s="288">
        <v>0</v>
      </c>
      <c r="F16" s="286">
        <v>0</v>
      </c>
      <c r="G16" s="286">
        <v>0</v>
      </c>
      <c r="H16" s="286">
        <v>0</v>
      </c>
      <c r="I16" s="289">
        <v>0</v>
      </c>
      <c r="J16" s="289">
        <v>0</v>
      </c>
      <c r="K16" s="289">
        <v>0</v>
      </c>
      <c r="L16" s="289">
        <v>0</v>
      </c>
    </row>
    <row r="17" spans="2:12" ht="24.9" customHeight="1" x14ac:dyDescent="0.2">
      <c r="B17" s="139" t="s">
        <v>100</v>
      </c>
      <c r="C17" s="286">
        <f>SUM(E17:I17,L17)</f>
        <v>0</v>
      </c>
      <c r="D17" s="287">
        <v>0</v>
      </c>
      <c r="E17" s="288">
        <v>0</v>
      </c>
      <c r="F17" s="286">
        <v>0</v>
      </c>
      <c r="G17" s="286">
        <v>0</v>
      </c>
      <c r="H17" s="286">
        <v>0</v>
      </c>
      <c r="I17" s="289">
        <v>0</v>
      </c>
      <c r="J17" s="289">
        <v>0</v>
      </c>
      <c r="K17" s="289">
        <v>0</v>
      </c>
      <c r="L17" s="289">
        <v>0</v>
      </c>
    </row>
    <row r="18" spans="2:12" ht="24.9" customHeight="1" x14ac:dyDescent="0.2">
      <c r="B18" s="140" t="s">
        <v>46</v>
      </c>
      <c r="C18" s="288">
        <f t="shared" ref="C18:L18" si="1">SUM(C7:C17)</f>
        <v>10927013321</v>
      </c>
      <c r="D18" s="287">
        <f t="shared" si="1"/>
        <v>1063089939</v>
      </c>
      <c r="E18" s="288">
        <f t="shared" si="1"/>
        <v>7910374609</v>
      </c>
      <c r="F18" s="286">
        <f t="shared" si="1"/>
        <v>652119212</v>
      </c>
      <c r="G18" s="286">
        <f t="shared" si="1"/>
        <v>562167500</v>
      </c>
      <c r="H18" s="286">
        <f t="shared" si="1"/>
        <v>1802352000</v>
      </c>
      <c r="I18" s="289">
        <f t="shared" si="1"/>
        <v>0</v>
      </c>
      <c r="J18" s="289">
        <f t="shared" si="1"/>
        <v>0</v>
      </c>
      <c r="K18" s="289">
        <f t="shared" si="1"/>
        <v>0</v>
      </c>
      <c r="L18" s="289">
        <f t="shared" si="1"/>
        <v>0</v>
      </c>
    </row>
    <row r="19" spans="2:12" ht="24.9" customHeight="1" x14ac:dyDescent="0.2">
      <c r="B19" s="115"/>
      <c r="C19" s="106"/>
      <c r="D19" s="106"/>
      <c r="E19" s="106"/>
      <c r="F19" s="106"/>
      <c r="G19" s="106"/>
      <c r="H19" s="106"/>
      <c r="I19" s="106"/>
      <c r="J19" s="106"/>
      <c r="K19" s="106"/>
      <c r="L19" s="106"/>
    </row>
    <row r="20" spans="2:12" ht="24.9" customHeight="1" x14ac:dyDescent="0.2">
      <c r="B20" s="115"/>
      <c r="C20" s="106"/>
      <c r="D20" s="106"/>
      <c r="E20" s="106"/>
      <c r="F20" s="106"/>
      <c r="G20" s="106"/>
      <c r="H20" s="106"/>
      <c r="I20" s="106"/>
      <c r="J20" s="106"/>
      <c r="K20" s="106"/>
      <c r="L20" s="106"/>
    </row>
    <row r="21" spans="2:12" ht="3.75" customHeight="1" x14ac:dyDescent="0.2"/>
    <row r="22" spans="2:12" ht="12" customHeight="1" x14ac:dyDescent="0.2"/>
    <row r="30" spans="2:12" ht="24.75" customHeight="1" x14ac:dyDescent="0.2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3"/>
  <printOptions horizontalCentered="1"/>
  <pageMargins left="0.11811023622047245" right="0.11811023622047245" top="0.35433070866141736" bottom="0.15748031496062992" header="0.31496062992125984" footer="0.31496062992125984"/>
  <pageSetup paperSize="9" scale="12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N21"/>
  <sheetViews>
    <sheetView view="pageBreakPreview" zoomScale="90" zoomScaleNormal="80" zoomScaleSheetLayoutView="90" workbookViewId="0">
      <selection activeCell="L11" sqref="L11:L12"/>
    </sheetView>
  </sheetViews>
  <sheetFormatPr defaultRowHeight="13.2" x14ac:dyDescent="0.2"/>
  <cols>
    <col min="1" max="1" width="5.88671875" style="11" customWidth="1"/>
    <col min="2" max="2" width="20.6640625" style="11" customWidth="1"/>
    <col min="3" max="3" width="18.33203125" style="11" bestFit="1" customWidth="1"/>
    <col min="4" max="8" width="17.21875" style="11" bestFit="1" customWidth="1"/>
    <col min="9" max="9" width="15" style="11" bestFit="1" customWidth="1"/>
    <col min="10" max="12" width="15.33203125" style="11" customWidth="1"/>
    <col min="13" max="13" width="0.88671875" style="11" customWidth="1"/>
    <col min="14" max="14" width="13.6640625" style="11" customWidth="1"/>
  </cols>
  <sheetData>
    <row r="1" spans="2:14" s="11" customFormat="1" x14ac:dyDescent="0.2"/>
    <row r="2" spans="2:14" s="11" customFormat="1" ht="19.5" customHeight="1" x14ac:dyDescent="0.2">
      <c r="B2" s="12" t="s">
        <v>101</v>
      </c>
      <c r="C2" s="13"/>
      <c r="D2" s="13"/>
      <c r="E2" s="13"/>
      <c r="F2" s="13"/>
      <c r="G2" s="13"/>
      <c r="H2" s="13"/>
      <c r="I2" s="13"/>
      <c r="J2" s="14" t="s">
        <v>265</v>
      </c>
      <c r="K2" s="13"/>
      <c r="L2" s="13"/>
      <c r="M2" s="13"/>
    </row>
    <row r="3" spans="2:14" s="11" customFormat="1" ht="27" customHeight="1" x14ac:dyDescent="0.2">
      <c r="B3" s="206" t="s">
        <v>79</v>
      </c>
      <c r="C3" s="216" t="s">
        <v>102</v>
      </c>
      <c r="D3" s="204" t="s">
        <v>103</v>
      </c>
      <c r="E3" s="204" t="s">
        <v>104</v>
      </c>
      <c r="F3" s="204" t="s">
        <v>105</v>
      </c>
      <c r="G3" s="204" t="s">
        <v>106</v>
      </c>
      <c r="H3" s="204" t="s">
        <v>107</v>
      </c>
      <c r="I3" s="204" t="s">
        <v>108</v>
      </c>
      <c r="J3" s="204" t="s">
        <v>109</v>
      </c>
      <c r="K3" s="215"/>
      <c r="L3" s="214"/>
    </row>
    <row r="4" spans="2:14" s="11" customFormat="1" ht="18" customHeight="1" x14ac:dyDescent="0.2">
      <c r="B4" s="207"/>
      <c r="C4" s="217"/>
      <c r="D4" s="205"/>
      <c r="E4" s="205"/>
      <c r="F4" s="205"/>
      <c r="G4" s="205"/>
      <c r="H4" s="205"/>
      <c r="I4" s="205"/>
      <c r="J4" s="205"/>
      <c r="K4" s="215"/>
      <c r="L4" s="214"/>
    </row>
    <row r="5" spans="2:14" s="11" customFormat="1" ht="30" customHeight="1" x14ac:dyDescent="0.2">
      <c r="B5" s="293">
        <f>SUM(C5:I5)</f>
        <v>10927013321</v>
      </c>
      <c r="C5" s="294">
        <f>10171715603+655730000</f>
        <v>10827445603</v>
      </c>
      <c r="D5" s="295">
        <v>94630389</v>
      </c>
      <c r="E5" s="295">
        <v>0</v>
      </c>
      <c r="F5" s="295">
        <v>1783808</v>
      </c>
      <c r="G5" s="295">
        <v>2035845</v>
      </c>
      <c r="H5" s="295">
        <v>0</v>
      </c>
      <c r="I5" s="295">
        <v>1117676</v>
      </c>
      <c r="J5" s="33">
        <v>2.5031858565462812E-3</v>
      </c>
      <c r="K5" s="118"/>
      <c r="L5" s="119"/>
      <c r="N5" s="154">
        <f>B5-'【完】地方債（借入先別）'!$C$18</f>
        <v>0</v>
      </c>
    </row>
    <row r="6" spans="2:14" s="11" customFormat="1" x14ac:dyDescent="0.2"/>
    <row r="7" spans="2:14" s="11" customFormat="1" x14ac:dyDescent="0.2"/>
    <row r="8" spans="2:14" s="11" customFormat="1" x14ac:dyDescent="0.2"/>
    <row r="9" spans="2:14" s="11" customFormat="1" x14ac:dyDescent="0.2"/>
    <row r="10" spans="2:14" s="11" customFormat="1" ht="19.5" customHeight="1" x14ac:dyDescent="0.2">
      <c r="B10" s="12" t="s">
        <v>110</v>
      </c>
      <c r="C10" s="13"/>
      <c r="D10" s="13"/>
      <c r="E10" s="13"/>
      <c r="F10" s="13"/>
      <c r="G10" s="13"/>
      <c r="H10" s="13"/>
      <c r="I10" s="13"/>
      <c r="J10" s="13"/>
      <c r="K10" s="14"/>
      <c r="L10" s="14" t="s">
        <v>265</v>
      </c>
    </row>
    <row r="11" spans="2:14" s="11" customFormat="1" ht="13.5" customHeight="1" x14ac:dyDescent="0.2">
      <c r="B11" s="206" t="s">
        <v>79</v>
      </c>
      <c r="C11" s="216" t="s">
        <v>111</v>
      </c>
      <c r="D11" s="204" t="s">
        <v>112</v>
      </c>
      <c r="E11" s="204" t="s">
        <v>113</v>
      </c>
      <c r="F11" s="204" t="s">
        <v>114</v>
      </c>
      <c r="G11" s="204" t="s">
        <v>115</v>
      </c>
      <c r="H11" s="204" t="s">
        <v>116</v>
      </c>
      <c r="I11" s="204" t="s">
        <v>117</v>
      </c>
      <c r="J11" s="204" t="s">
        <v>118</v>
      </c>
      <c r="K11" s="204" t="s">
        <v>119</v>
      </c>
      <c r="L11" s="204" t="s">
        <v>212</v>
      </c>
    </row>
    <row r="12" spans="2:14" s="11" customFormat="1" x14ac:dyDescent="0.2">
      <c r="B12" s="207"/>
      <c r="C12" s="217"/>
      <c r="D12" s="205"/>
      <c r="E12" s="205"/>
      <c r="F12" s="205"/>
      <c r="G12" s="205"/>
      <c r="H12" s="205"/>
      <c r="I12" s="205"/>
      <c r="J12" s="205"/>
      <c r="K12" s="205"/>
      <c r="L12" s="205"/>
    </row>
    <row r="13" spans="2:14" s="11" customFormat="1" ht="34.200000000000003" customHeight="1" x14ac:dyDescent="0.2">
      <c r="B13" s="293">
        <f>SUM(C13:L13)</f>
        <v>10927013321</v>
      </c>
      <c r="C13" s="296">
        <v>1063089939</v>
      </c>
      <c r="D13" s="297">
        <v>1679034109</v>
      </c>
      <c r="E13" s="297">
        <v>1194100674</v>
      </c>
      <c r="F13" s="297">
        <v>1226243183</v>
      </c>
      <c r="G13" s="297">
        <v>1170494103</v>
      </c>
      <c r="H13" s="297">
        <v>3680628924</v>
      </c>
      <c r="I13" s="297">
        <v>806733176</v>
      </c>
      <c r="J13" s="297">
        <v>106096397</v>
      </c>
      <c r="K13" s="297">
        <v>592816</v>
      </c>
      <c r="L13" s="117">
        <v>0</v>
      </c>
      <c r="M13" s="11">
        <v>636700000</v>
      </c>
      <c r="N13" s="154">
        <f>B13-'【完】地方債（借入先別）'!$C$18</f>
        <v>0</v>
      </c>
    </row>
    <row r="14" spans="2:14" s="11" customFormat="1" x14ac:dyDescent="0.2"/>
    <row r="15" spans="2:14" s="11" customFormat="1" x14ac:dyDescent="0.2"/>
    <row r="16" spans="2:14" s="11" customFormat="1" ht="19.5" customHeight="1" x14ac:dyDescent="0.2">
      <c r="B16" s="12" t="s">
        <v>120</v>
      </c>
      <c r="E16" s="13"/>
      <c r="F16" s="13"/>
      <c r="G16" s="13"/>
      <c r="H16" s="14" t="s">
        <v>168</v>
      </c>
    </row>
    <row r="17" spans="2:8" s="11" customFormat="1" ht="13.2" customHeight="1" x14ac:dyDescent="0.2">
      <c r="B17" s="206" t="s">
        <v>121</v>
      </c>
      <c r="C17" s="208" t="s">
        <v>122</v>
      </c>
      <c r="D17" s="209"/>
      <c r="E17" s="209"/>
      <c r="F17" s="209"/>
      <c r="G17" s="209"/>
      <c r="H17" s="210"/>
    </row>
    <row r="18" spans="2:8" s="11" customFormat="1" ht="20.25" customHeight="1" x14ac:dyDescent="0.2">
      <c r="B18" s="207"/>
      <c r="C18" s="211"/>
      <c r="D18" s="212"/>
      <c r="E18" s="212"/>
      <c r="F18" s="212"/>
      <c r="G18" s="212"/>
      <c r="H18" s="213"/>
    </row>
    <row r="19" spans="2:8" s="11" customFormat="1" ht="32.4" customHeight="1" x14ac:dyDescent="0.2">
      <c r="B19" s="116">
        <v>0</v>
      </c>
      <c r="C19" s="201" t="s">
        <v>171</v>
      </c>
      <c r="D19" s="202"/>
      <c r="E19" s="202"/>
      <c r="F19" s="202"/>
      <c r="G19" s="202"/>
      <c r="H19" s="203"/>
    </row>
    <row r="20" spans="2:8" s="11" customFormat="1" ht="9.75" customHeight="1" x14ac:dyDescent="0.2"/>
    <row r="21" spans="2:8" s="11" customFormat="1" x14ac:dyDescent="0.2"/>
  </sheetData>
  <mergeCells count="25">
    <mergeCell ref="L3:L4"/>
    <mergeCell ref="L11:L12"/>
    <mergeCell ref="K3:K4"/>
    <mergeCell ref="B11:B12"/>
    <mergeCell ref="C11:C12"/>
    <mergeCell ref="D11:D12"/>
    <mergeCell ref="E11:E12"/>
    <mergeCell ref="F11:F12"/>
    <mergeCell ref="G11:G12"/>
    <mergeCell ref="B3:B4"/>
    <mergeCell ref="C3:C4"/>
    <mergeCell ref="D3:D4"/>
    <mergeCell ref="E3:E4"/>
    <mergeCell ref="F3:F4"/>
    <mergeCell ref="G3:G4"/>
    <mergeCell ref="B17:B18"/>
    <mergeCell ref="C17:H18"/>
    <mergeCell ref="H3:H4"/>
    <mergeCell ref="I3:I4"/>
    <mergeCell ref="J3:J4"/>
    <mergeCell ref="C19:H19"/>
    <mergeCell ref="H11:H12"/>
    <mergeCell ref="I11:I12"/>
    <mergeCell ref="J11:J12"/>
    <mergeCell ref="K11:K12"/>
  </mergeCells>
  <phoneticPr fontId="3"/>
  <printOptions horizontalCentered="1"/>
  <pageMargins left="0.19685039370078741" right="0.19685039370078741" top="0.27559055118110237" bottom="0.19685039370078741" header="0.59055118110236227" footer="0.3937007874015748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5"/>
  <dimension ref="B1:G7"/>
  <sheetViews>
    <sheetView view="pageBreakPreview" zoomScale="110" zoomScaleNormal="100" zoomScaleSheetLayoutView="110" workbookViewId="0"/>
  </sheetViews>
  <sheetFormatPr defaultColWidth="9" defaultRowHeight="13.2" x14ac:dyDescent="0.2"/>
  <cols>
    <col min="1" max="1" width="5.109375" style="34" customWidth="1"/>
    <col min="2" max="7" width="16.6640625" style="34" customWidth="1"/>
    <col min="8" max="8" width="0.88671875" style="34" customWidth="1"/>
    <col min="9" max="16384" width="9" style="34"/>
  </cols>
  <sheetData>
    <row r="1" spans="2:7" ht="7.5" customHeight="1" x14ac:dyDescent="0.2"/>
    <row r="2" spans="2:7" ht="15.75" customHeight="1" x14ac:dyDescent="0.2">
      <c r="B2" s="52" t="s">
        <v>123</v>
      </c>
      <c r="G2" s="53" t="s">
        <v>265</v>
      </c>
    </row>
    <row r="3" spans="2:7" s="54" customFormat="1" ht="23.1" customHeight="1" x14ac:dyDescent="0.2">
      <c r="B3" s="187" t="s">
        <v>124</v>
      </c>
      <c r="C3" s="187" t="s">
        <v>125</v>
      </c>
      <c r="D3" s="187" t="s">
        <v>126</v>
      </c>
      <c r="E3" s="192" t="s">
        <v>127</v>
      </c>
      <c r="F3" s="193"/>
      <c r="G3" s="187" t="s">
        <v>128</v>
      </c>
    </row>
    <row r="4" spans="2:7" s="54" customFormat="1" ht="23.1" customHeight="1" x14ac:dyDescent="0.2">
      <c r="B4" s="191"/>
      <c r="C4" s="191"/>
      <c r="D4" s="191"/>
      <c r="E4" s="55" t="s">
        <v>129</v>
      </c>
      <c r="F4" s="55" t="s">
        <v>130</v>
      </c>
      <c r="G4" s="191"/>
    </row>
    <row r="5" spans="2:7" s="54" customFormat="1" ht="27" customHeight="1" x14ac:dyDescent="0.2">
      <c r="B5" s="64" t="s">
        <v>172</v>
      </c>
      <c r="C5" s="285">
        <v>49389576</v>
      </c>
      <c r="D5" s="285">
        <v>50776807</v>
      </c>
      <c r="E5" s="285">
        <v>49389576</v>
      </c>
      <c r="F5" s="282">
        <v>0</v>
      </c>
      <c r="G5" s="285">
        <f>C5+D5-E5-F5</f>
        <v>50776807</v>
      </c>
    </row>
    <row r="6" spans="2:7" s="54" customFormat="1" ht="27" customHeight="1" x14ac:dyDescent="0.2">
      <c r="B6" s="64" t="s">
        <v>173</v>
      </c>
      <c r="C6" s="285">
        <v>871883823</v>
      </c>
      <c r="D6" s="285">
        <v>0</v>
      </c>
      <c r="E6" s="282">
        <v>0</v>
      </c>
      <c r="F6" s="274">
        <v>10032537</v>
      </c>
      <c r="G6" s="285">
        <f>C6+D6-E6-F6</f>
        <v>861851286</v>
      </c>
    </row>
    <row r="7" spans="2:7" s="54" customFormat="1" ht="29.1" customHeight="1" x14ac:dyDescent="0.2">
      <c r="B7" s="56" t="s">
        <v>9</v>
      </c>
      <c r="C7" s="285">
        <f>SUM(C5:C6)</f>
        <v>921273399</v>
      </c>
      <c r="D7" s="285">
        <f>SUM(D5:D6)</f>
        <v>50776807</v>
      </c>
      <c r="E7" s="285">
        <f>SUM(E5:E6)</f>
        <v>49389576</v>
      </c>
      <c r="F7" s="285">
        <f>SUM(F5:F6)</f>
        <v>10032537</v>
      </c>
      <c r="G7" s="285">
        <f>SUM(G5:G6)</f>
        <v>912628093</v>
      </c>
    </row>
  </sheetData>
  <mergeCells count="5">
    <mergeCell ref="B3:B4"/>
    <mergeCell ref="C3:C4"/>
    <mergeCell ref="D3:D4"/>
    <mergeCell ref="E3:F3"/>
    <mergeCell ref="G3:G4"/>
  </mergeCells>
  <phoneticPr fontId="3"/>
  <printOptions horizontalCentered="1"/>
  <pageMargins left="0.19685039370078741" right="0.11811023622047245" top="0.47244094488188981" bottom="0.35433070866141736" header="0.31496062992125984" footer="0.31496062992125984"/>
  <pageSetup paperSize="9" scale="13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/>
  <dimension ref="B1:G25"/>
  <sheetViews>
    <sheetView view="pageBreakPreview" zoomScaleNormal="100" zoomScaleSheetLayoutView="100" workbookViewId="0">
      <selection activeCell="F5" sqref="F5:F25"/>
    </sheetView>
  </sheetViews>
  <sheetFormatPr defaultColWidth="9" defaultRowHeight="13.2" x14ac:dyDescent="0.2"/>
  <cols>
    <col min="1" max="1" width="3.6640625" style="34" customWidth="1"/>
    <col min="2" max="3" width="14.6640625" style="34" customWidth="1"/>
    <col min="4" max="4" width="35.44140625" style="34" bestFit="1" customWidth="1"/>
    <col min="5" max="5" width="32.88671875" style="34" bestFit="1" customWidth="1"/>
    <col min="6" max="6" width="14.21875" style="34" bestFit="1" customWidth="1"/>
    <col min="7" max="7" width="17.44140625" style="34" bestFit="1" customWidth="1"/>
    <col min="8" max="8" width="1" style="34" customWidth="1"/>
    <col min="9" max="9" width="1.44140625" style="34" customWidth="1"/>
    <col min="10" max="10" width="11.6640625" style="34" bestFit="1" customWidth="1"/>
    <col min="11" max="16384" width="9" style="34"/>
  </cols>
  <sheetData>
    <row r="1" spans="2:7" ht="11.25" customHeight="1" x14ac:dyDescent="0.2"/>
    <row r="2" spans="2:7" x14ac:dyDescent="0.2">
      <c r="B2" s="47" t="s">
        <v>131</v>
      </c>
    </row>
    <row r="3" spans="2:7" x14ac:dyDescent="0.2">
      <c r="B3" s="47" t="s">
        <v>132</v>
      </c>
      <c r="C3" s="48"/>
      <c r="D3" s="48"/>
      <c r="G3" s="49" t="s">
        <v>267</v>
      </c>
    </row>
    <row r="4" spans="2:7" ht="24.9" customHeight="1" x14ac:dyDescent="0.2">
      <c r="B4" s="226" t="s">
        <v>17</v>
      </c>
      <c r="C4" s="226"/>
      <c r="D4" s="50" t="s">
        <v>133</v>
      </c>
      <c r="E4" s="50" t="s">
        <v>134</v>
      </c>
      <c r="F4" s="51" t="s">
        <v>135</v>
      </c>
      <c r="G4" s="50" t="s">
        <v>136</v>
      </c>
    </row>
    <row r="5" spans="2:7" ht="24.9" customHeight="1" x14ac:dyDescent="0.2">
      <c r="B5" s="220" t="s">
        <v>137</v>
      </c>
      <c r="C5" s="221"/>
      <c r="D5" s="141" t="s">
        <v>183</v>
      </c>
      <c r="E5" s="141" t="s">
        <v>228</v>
      </c>
      <c r="F5" s="298">
        <v>108707022</v>
      </c>
      <c r="G5" s="142" t="s">
        <v>182</v>
      </c>
    </row>
    <row r="6" spans="2:7" ht="24.9" customHeight="1" x14ac:dyDescent="0.2">
      <c r="B6" s="222"/>
      <c r="C6" s="223"/>
      <c r="D6" s="143" t="s">
        <v>183</v>
      </c>
      <c r="E6" s="144" t="s">
        <v>229</v>
      </c>
      <c r="F6" s="298">
        <v>7883384</v>
      </c>
      <c r="G6" s="142" t="s">
        <v>230</v>
      </c>
    </row>
    <row r="7" spans="2:7" ht="24.9" customHeight="1" x14ac:dyDescent="0.2">
      <c r="B7" s="222"/>
      <c r="C7" s="223"/>
      <c r="D7" s="145" t="s">
        <v>207</v>
      </c>
      <c r="E7" s="146" t="s">
        <v>180</v>
      </c>
      <c r="F7" s="299">
        <v>7350000</v>
      </c>
      <c r="G7" s="142" t="s">
        <v>208</v>
      </c>
    </row>
    <row r="8" spans="2:7" ht="24.9" customHeight="1" x14ac:dyDescent="0.2">
      <c r="B8" s="222"/>
      <c r="C8" s="223"/>
      <c r="D8" s="145" t="s">
        <v>209</v>
      </c>
      <c r="E8" s="146" t="s">
        <v>180</v>
      </c>
      <c r="F8" s="299">
        <v>10200000</v>
      </c>
      <c r="G8" s="147" t="s">
        <v>231</v>
      </c>
    </row>
    <row r="9" spans="2:7" ht="24.9" customHeight="1" x14ac:dyDescent="0.2">
      <c r="B9" s="222"/>
      <c r="C9" s="223"/>
      <c r="D9" s="145" t="s">
        <v>2</v>
      </c>
      <c r="E9" s="146" t="s">
        <v>232</v>
      </c>
      <c r="F9" s="299">
        <v>56453750</v>
      </c>
      <c r="G9" s="147"/>
    </row>
    <row r="10" spans="2:7" ht="24.9" customHeight="1" x14ac:dyDescent="0.2">
      <c r="B10" s="224"/>
      <c r="C10" s="225"/>
      <c r="D10" s="148" t="s">
        <v>138</v>
      </c>
      <c r="E10" s="149"/>
      <c r="F10" s="298">
        <f>SUM(F5:F9)</f>
        <v>190594156</v>
      </c>
      <c r="G10" s="150"/>
    </row>
    <row r="11" spans="2:7" ht="24.9" customHeight="1" x14ac:dyDescent="0.2">
      <c r="B11" s="227" t="s">
        <v>139</v>
      </c>
      <c r="C11" s="228"/>
      <c r="D11" s="141" t="s">
        <v>183</v>
      </c>
      <c r="E11" s="141" t="s">
        <v>228</v>
      </c>
      <c r="F11" s="299">
        <v>77508000</v>
      </c>
      <c r="G11" s="147" t="s">
        <v>233</v>
      </c>
    </row>
    <row r="12" spans="2:7" ht="24.9" customHeight="1" x14ac:dyDescent="0.2">
      <c r="B12" s="229"/>
      <c r="C12" s="230"/>
      <c r="D12" s="141" t="s">
        <v>183</v>
      </c>
      <c r="E12" s="141" t="s">
        <v>228</v>
      </c>
      <c r="F12" s="299">
        <v>109225205</v>
      </c>
      <c r="G12" s="147" t="s">
        <v>182</v>
      </c>
    </row>
    <row r="13" spans="2:7" ht="24.9" customHeight="1" x14ac:dyDescent="0.2">
      <c r="B13" s="229"/>
      <c r="C13" s="230"/>
      <c r="D13" s="141" t="s">
        <v>183</v>
      </c>
      <c r="E13" s="141" t="s">
        <v>229</v>
      </c>
      <c r="F13" s="299">
        <v>9585498</v>
      </c>
      <c r="G13" s="147" t="s">
        <v>233</v>
      </c>
    </row>
    <row r="14" spans="2:7" ht="24.9" customHeight="1" x14ac:dyDescent="0.2">
      <c r="B14" s="229"/>
      <c r="C14" s="230"/>
      <c r="D14" s="141" t="s">
        <v>183</v>
      </c>
      <c r="E14" s="141" t="s">
        <v>229</v>
      </c>
      <c r="F14" s="299">
        <v>117624118</v>
      </c>
      <c r="G14" s="147" t="s">
        <v>234</v>
      </c>
    </row>
    <row r="15" spans="2:7" ht="24.9" customHeight="1" x14ac:dyDescent="0.2">
      <c r="B15" s="229"/>
      <c r="C15" s="230"/>
      <c r="D15" s="141" t="s">
        <v>183</v>
      </c>
      <c r="E15" s="141" t="s">
        <v>229</v>
      </c>
      <c r="F15" s="299">
        <v>6987737</v>
      </c>
      <c r="G15" s="147" t="s">
        <v>182</v>
      </c>
    </row>
    <row r="16" spans="2:7" ht="24.9" customHeight="1" x14ac:dyDescent="0.2">
      <c r="B16" s="229"/>
      <c r="C16" s="230"/>
      <c r="D16" s="141" t="s">
        <v>183</v>
      </c>
      <c r="E16" s="141" t="s">
        <v>229</v>
      </c>
      <c r="F16" s="299">
        <v>136590006</v>
      </c>
      <c r="G16" s="147" t="s">
        <v>230</v>
      </c>
    </row>
    <row r="17" spans="2:7" ht="24.9" customHeight="1" x14ac:dyDescent="0.2">
      <c r="B17" s="229"/>
      <c r="C17" s="230"/>
      <c r="D17" s="141" t="s">
        <v>235</v>
      </c>
      <c r="E17" s="141" t="s">
        <v>236</v>
      </c>
      <c r="F17" s="299">
        <v>292911000</v>
      </c>
      <c r="G17" s="147" t="s">
        <v>182</v>
      </c>
    </row>
    <row r="18" spans="2:7" ht="24.9" customHeight="1" x14ac:dyDescent="0.2">
      <c r="B18" s="229"/>
      <c r="C18" s="230"/>
      <c r="D18" s="141" t="s">
        <v>237</v>
      </c>
      <c r="E18" s="141" t="s">
        <v>238</v>
      </c>
      <c r="F18" s="300">
        <v>60768000</v>
      </c>
      <c r="G18" s="147" t="s">
        <v>182</v>
      </c>
    </row>
    <row r="19" spans="2:7" ht="24.9" customHeight="1" x14ac:dyDescent="0.2">
      <c r="B19" s="229"/>
      <c r="C19" s="230"/>
      <c r="D19" s="141" t="s">
        <v>239</v>
      </c>
      <c r="E19" s="141" t="s">
        <v>240</v>
      </c>
      <c r="F19" s="299">
        <v>233524000</v>
      </c>
      <c r="G19" s="147" t="s">
        <v>241</v>
      </c>
    </row>
    <row r="20" spans="2:7" ht="24.9" customHeight="1" x14ac:dyDescent="0.2">
      <c r="B20" s="229"/>
      <c r="C20" s="230"/>
      <c r="D20" s="141" t="s">
        <v>210</v>
      </c>
      <c r="E20" s="141" t="s">
        <v>242</v>
      </c>
      <c r="F20" s="299">
        <v>41439000</v>
      </c>
      <c r="G20" s="147" t="s">
        <v>243</v>
      </c>
    </row>
    <row r="21" spans="2:7" ht="24.9" customHeight="1" x14ac:dyDescent="0.2">
      <c r="B21" s="229"/>
      <c r="C21" s="230"/>
      <c r="D21" s="141" t="s">
        <v>184</v>
      </c>
      <c r="E21" s="141" t="s">
        <v>185</v>
      </c>
      <c r="F21" s="299">
        <v>37500000</v>
      </c>
      <c r="G21" s="147" t="s">
        <v>247</v>
      </c>
    </row>
    <row r="22" spans="2:7" ht="24.9" customHeight="1" x14ac:dyDescent="0.2">
      <c r="B22" s="229"/>
      <c r="C22" s="230"/>
      <c r="D22" s="141" t="s">
        <v>211</v>
      </c>
      <c r="E22" s="141" t="s">
        <v>244</v>
      </c>
      <c r="F22" s="299">
        <v>26384736</v>
      </c>
      <c r="G22" s="147" t="s">
        <v>243</v>
      </c>
    </row>
    <row r="23" spans="2:7" ht="24.9" customHeight="1" x14ac:dyDescent="0.2">
      <c r="B23" s="229"/>
      <c r="C23" s="230"/>
      <c r="D23" s="141" t="s">
        <v>181</v>
      </c>
      <c r="E23" s="141" t="s">
        <v>232</v>
      </c>
      <c r="F23" s="299">
        <f>783710068+36612326</f>
        <v>820322394</v>
      </c>
      <c r="G23" s="147"/>
    </row>
    <row r="24" spans="2:7" ht="24.9" customHeight="1" x14ac:dyDescent="0.2">
      <c r="B24" s="231"/>
      <c r="C24" s="232"/>
      <c r="D24" s="151" t="s">
        <v>263</v>
      </c>
      <c r="E24" s="149"/>
      <c r="F24" s="298">
        <f>SUM(F11:F23)</f>
        <v>1970369694</v>
      </c>
      <c r="G24" s="150"/>
    </row>
    <row r="25" spans="2:7" ht="24.9" customHeight="1" x14ac:dyDescent="0.2">
      <c r="B25" s="218" t="s">
        <v>46</v>
      </c>
      <c r="C25" s="219"/>
      <c r="D25" s="150"/>
      <c r="E25" s="149"/>
      <c r="F25" s="298">
        <f>F10+F24</f>
        <v>2160963850</v>
      </c>
      <c r="G25" s="150"/>
    </row>
  </sheetData>
  <mergeCells count="4">
    <mergeCell ref="B25:C25"/>
    <mergeCell ref="B5:C10"/>
    <mergeCell ref="B4:C4"/>
    <mergeCell ref="B11:C24"/>
  </mergeCells>
  <phoneticPr fontId="3"/>
  <printOptions horizontalCentered="1"/>
  <pageMargins left="0.19685039370078741" right="0.19685039370078741" top="0.31496062992125984" bottom="0.15748031496062992" header="0.31496062992125984" footer="0.31496062992125984"/>
  <pageSetup paperSize="9" scale="89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14</vt:i4>
      </vt:variant>
    </vt:vector>
  </HeadingPairs>
  <TitlesOfParts>
    <vt:vector size="26" baseType="lpstr">
      <vt:lpstr>【完】有形固定資産</vt:lpstr>
      <vt:lpstr>【完】投資及び出資金の明細</vt:lpstr>
      <vt:lpstr>【完】基金</vt:lpstr>
      <vt:lpstr>【完】貸付金</vt:lpstr>
      <vt:lpstr>【完】未収金及び長期延滞債権</vt:lpstr>
      <vt:lpstr>【完】地方債（借入先別）</vt:lpstr>
      <vt:lpstr>【完】地方債（利率別など）</vt:lpstr>
      <vt:lpstr>【完】引当金</vt:lpstr>
      <vt:lpstr>【完】補助金</vt:lpstr>
      <vt:lpstr>【完】財源明細</vt:lpstr>
      <vt:lpstr>【完】財源情報明細</vt:lpstr>
      <vt:lpstr>【完】資金明細</vt:lpstr>
      <vt:lpstr>【完】引当金!Print_Area</vt:lpstr>
      <vt:lpstr>【完】基金!Print_Area</vt:lpstr>
      <vt:lpstr>【完】財源情報明細!Print_Area</vt:lpstr>
      <vt:lpstr>【完】財源明細!Print_Area</vt:lpstr>
      <vt:lpstr>【完】資金明細!Print_Area</vt:lpstr>
      <vt:lpstr>【完】貸付金!Print_Area</vt:lpstr>
      <vt:lpstr>'【完】地方債（借入先別）'!Print_Area</vt:lpstr>
      <vt:lpstr>'【完】地方債（利率別など）'!Print_Area</vt:lpstr>
      <vt:lpstr>【完】投資及び出資金の明細!Print_Area</vt:lpstr>
      <vt:lpstr>【完】補助金!Print_Area</vt:lpstr>
      <vt:lpstr>【完】未収金及び長期延滞債権!Print_Area</vt:lpstr>
      <vt:lpstr>【完】有形固定資産!Print_Area</vt:lpstr>
      <vt:lpstr>【完】投資及び出資金の明細!Print_Titles</vt:lpstr>
      <vt:lpstr>【完】補助金!Print_Titles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hasegawa kaikei</cp:lastModifiedBy>
  <cp:lastPrinted>2022-03-24T07:30:09Z</cp:lastPrinted>
  <dcterms:created xsi:type="dcterms:W3CDTF">2014-03-27T08:10:30Z</dcterms:created>
  <dcterms:modified xsi:type="dcterms:W3CDTF">2023-02-24T01:44:06Z</dcterms:modified>
</cp:coreProperties>
</file>