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Y:\産業振興課\水田振興\中山間直接支払\地元関係\02 交付申請（地元→町）\R7\早期交付申請（１回目）\"/>
    </mc:Choice>
  </mc:AlternateContent>
  <bookViews>
    <workbookView xWindow="28680" yWindow="-120" windowWidth="29040" windowHeight="1584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s>
  <externalReferences>
    <externalReference r:id="rId28"/>
    <externalReference r:id="rId29"/>
    <externalReference r:id="rId30"/>
    <externalReference r:id="rId31"/>
    <externalReference r:id="rId32"/>
    <externalReference r:id="rId33"/>
  </externalReferences>
  <definedNames>
    <definedName name="_0109集落協定の概要等" localSheetId="12">#REF!</definedName>
    <definedName name="_0109集落協定の概要等">#REF!</definedName>
    <definedName name="_109集落協定の概要等" localSheetId="12">#REF!</definedName>
    <definedName name="_109集落協定の概要等">#REF!</definedName>
    <definedName name="_111集落協定参加者の内訳等" localSheetId="12">[1]ｸｴﾘ403!#REF!</definedName>
    <definedName name="_111集落協定参加者の内訳等">[1]ｸｴﾘ403!#REF!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_xlnm.Print_Area" localSheetId="0">はじめに!$A$1:$G$67</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5">別紙１①!$A$1:$T$69</definedName>
    <definedName name="_xlnm.Print_Area" localSheetId="7">別紙１③!$A$1:$N$63</definedName>
    <definedName name="_xlnm.Print_Area" localSheetId="8">別紙１④!$A$1:$X$281</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1">別紙２①!$12:$17</definedName>
    <definedName name="構成員" localSheetId="12">#REF!</definedName>
    <definedName name="構成員">#REF!</definedName>
    <definedName name="構成員一覧" localSheetId="12">#REF!</definedName>
    <definedName name="構成員一覧">#REF!</definedName>
    <definedName name="採草放牧地" localSheetId="12">#REF!</definedName>
    <definedName name="採草放牧地">プルダウンリスト!$D$3:$D$11</definedName>
    <definedName name="草地" localSheetId="12">#REF!</definedName>
    <definedName name="草地">プルダウンリスト!$C$3:$C$11</definedName>
    <definedName name="地目" localSheetId="12">#REF!</definedName>
    <definedName name="地目">プルダウンリスト!$A$2:$D$2</definedName>
    <definedName name="田" localSheetId="12">#REF!</definedName>
    <definedName name="田">プルダウンリスト!$A$3:$A$11</definedName>
    <definedName name="都道府県名">[6]市町村名!$A$2:$A$48</definedName>
    <definedName name="畑" localSheetId="12">#REF!</definedName>
    <definedName name="畑">プルダウンリスト!$B$3:$B$11</definedName>
  </definedNames>
  <calcPr calcId="191029"/>
</workbook>
</file>

<file path=xl/calcChain.xml><?xml version="1.0" encoding="utf-8"?>
<calcChain xmlns="http://schemas.openxmlformats.org/spreadsheetml/2006/main">
  <c r="O18" i="82" l="1"/>
  <c r="O16" i="82"/>
  <c r="L20" i="82"/>
  <c r="L18" i="82"/>
  <c r="L16" i="82"/>
  <c r="I18" i="82"/>
  <c r="I16" i="82"/>
  <c r="F18" i="82"/>
  <c r="F16" i="82"/>
  <c r="Z22" i="100"/>
  <c r="F11" i="73"/>
  <c r="I18" i="65"/>
  <c r="F11" i="74"/>
  <c r="V61" i="54" l="1"/>
  <c r="Q61" i="54"/>
  <c r="L61" i="54"/>
  <c r="G61" i="54"/>
  <c r="E86" i="69" l="1"/>
  <c r="E88" i="69"/>
  <c r="E87" i="69"/>
  <c r="D87" i="69"/>
  <c r="D86" i="69"/>
  <c r="E80" i="69"/>
  <c r="E79" i="69"/>
  <c r="D79" i="69"/>
  <c r="D80" i="69"/>
  <c r="E69" i="69"/>
  <c r="E68" i="69"/>
  <c r="D68" i="69"/>
  <c r="D69" i="69"/>
  <c r="E61" i="69"/>
  <c r="E60" i="69"/>
  <c r="D60" i="69"/>
  <c r="D61" i="69"/>
  <c r="D51" i="69"/>
  <c r="D52" i="69"/>
  <c r="D43" i="69"/>
  <c r="D44" i="69"/>
  <c r="D33" i="69"/>
  <c r="D34" i="69"/>
  <c r="D24" i="69" l="1"/>
  <c r="D25" i="69"/>
  <c r="AD11" i="80" l="1"/>
  <c r="O45" i="24"/>
  <c r="R47" i="24" l="1"/>
  <c r="I23" i="82" l="1"/>
  <c r="C21" i="82"/>
  <c r="C17" i="82"/>
  <c r="C19" i="82"/>
  <c r="M23" i="82"/>
  <c r="J23" i="82"/>
  <c r="G23" i="82"/>
  <c r="D23" i="82"/>
  <c r="G4" i="82"/>
  <c r="O23" i="82" l="1"/>
  <c r="L23" i="82"/>
  <c r="F23" i="82"/>
  <c r="C31" i="82" s="1"/>
  <c r="C23" i="82"/>
  <c r="K22" i="100"/>
  <c r="X7" i="100"/>
  <c r="B104" i="54"/>
  <c r="L60" i="54"/>
  <c r="A1" i="54"/>
  <c r="E6" i="94"/>
  <c r="E5" i="94"/>
  <c r="D21" i="24" l="1"/>
  <c r="D20" i="24"/>
  <c r="D3" i="25" s="1"/>
  <c r="D19" i="24"/>
  <c r="G13" i="24"/>
  <c r="G10" i="24"/>
  <c r="G7" i="24"/>
  <c r="W9" i="81"/>
  <c r="W8" i="81"/>
  <c r="AA5" i="78"/>
  <c r="L24" i="75"/>
  <c r="G21" i="75"/>
  <c r="G23" i="75" s="1"/>
  <c r="D47" i="74"/>
  <c r="B11" i="73"/>
  <c r="B6" i="72"/>
  <c r="I120" i="54"/>
  <c r="F120" i="54"/>
  <c r="D120" i="54"/>
  <c r="B120" i="54"/>
  <c r="I111" i="54"/>
  <c r="F111" i="54"/>
  <c r="D111" i="54"/>
  <c r="B111" i="54"/>
  <c r="K104" i="54"/>
  <c r="N91" i="54"/>
  <c r="N90" i="54"/>
  <c r="N89" i="54"/>
  <c r="E81" i="54"/>
  <c r="B81" i="54"/>
  <c r="J73" i="54"/>
  <c r="H73" i="54"/>
  <c r="E72" i="54"/>
  <c r="B72" i="54"/>
  <c r="V56" i="54"/>
  <c r="Q56" i="54"/>
  <c r="L56" i="54"/>
  <c r="G56" i="54"/>
  <c r="H33" i="54"/>
  <c r="A33" i="54"/>
  <c r="H3" i="53"/>
  <c r="O46" i="24"/>
  <c r="G6" i="95"/>
  <c r="G5" i="95"/>
  <c r="F107" i="65"/>
  <c r="U18" i="65"/>
  <c r="G8" i="82"/>
  <c r="G6" i="82"/>
  <c r="E25" i="75" l="1"/>
  <c r="N111" i="54"/>
  <c r="P111" i="54" s="1"/>
  <c r="N120" i="54"/>
  <c r="P120" i="54" s="1"/>
  <c r="A275" i="54" s="1"/>
  <c r="P73" i="54"/>
  <c r="N81" i="54"/>
  <c r="S81" i="54" s="1"/>
  <c r="P89" i="54"/>
  <c r="S89" i="54" s="1"/>
  <c r="P72" i="54"/>
  <c r="A267" i="54" l="1"/>
  <c r="A271" i="54"/>
  <c r="A263" i="54"/>
  <c r="G6" i="65"/>
  <c r="A249" i="54" l="1"/>
  <c r="D17" i="69" l="1"/>
  <c r="D5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3" i="54"/>
  <c r="Q62" i="54"/>
  <c r="Q60" i="54"/>
  <c r="Q59" i="54"/>
  <c r="Q58" i="54"/>
  <c r="Q57" i="54"/>
  <c r="L62" i="54"/>
  <c r="L59" i="54"/>
  <c r="L58" i="54"/>
  <c r="L57" i="54"/>
  <c r="G62" i="54"/>
  <c r="G60" i="54"/>
  <c r="G59" i="54"/>
  <c r="G58" i="54"/>
  <c r="G57" i="54"/>
  <c r="E61" i="54" l="1"/>
  <c r="T61" i="54"/>
  <c r="J61" i="54"/>
  <c r="O61" i="54"/>
  <c r="D48" i="74"/>
  <c r="D49" i="74"/>
  <c r="D50" i="74"/>
  <c r="D51" i="74"/>
  <c r="D52" i="74"/>
  <c r="B11" i="74"/>
  <c r="G8" i="65" l="1"/>
  <c r="F3" i="25" l="1"/>
  <c r="B3" i="25"/>
  <c r="O56" i="54" l="1"/>
  <c r="T56" i="54"/>
  <c r="E58" i="54"/>
  <c r="E56" i="54"/>
  <c r="J56" i="54"/>
  <c r="T72" i="54" l="1"/>
  <c r="A257" i="54" l="1"/>
  <c r="D59" i="69" l="1"/>
  <c r="D23" i="69"/>
  <c r="A260" i="54" l="1"/>
  <c r="O3" i="67" l="1"/>
  <c r="A278" i="54" l="1"/>
  <c r="A266" i="54"/>
  <c r="C3" i="58"/>
  <c r="T58" i="54" l="1"/>
  <c r="E62" i="54"/>
  <c r="E59" i="54"/>
  <c r="J60" i="54"/>
  <c r="J58" i="54"/>
  <c r="O62" i="54"/>
  <c r="O59" i="54"/>
  <c r="O57" i="54"/>
  <c r="T60" i="54"/>
  <c r="E57" i="54"/>
  <c r="E60" i="54"/>
  <c r="J62" i="54"/>
  <c r="J59" i="54"/>
  <c r="J57" i="54"/>
  <c r="O63" i="54"/>
  <c r="O60" i="54"/>
  <c r="O58" i="54"/>
  <c r="T59" i="54"/>
  <c r="T57" i="54"/>
  <c r="E54" i="69"/>
  <c r="E55" i="69"/>
  <c r="E56" i="69"/>
  <c r="E58" i="69"/>
  <c r="E62" i="69"/>
  <c r="E63" i="69"/>
  <c r="E64" i="69"/>
  <c r="E66" i="69"/>
  <c r="E67" i="69"/>
  <c r="E70" i="69"/>
  <c r="E71" i="69"/>
  <c r="E72" i="69"/>
  <c r="E73" i="69"/>
  <c r="E74" i="69"/>
  <c r="E75" i="69"/>
  <c r="E76" i="69"/>
  <c r="E77" i="69"/>
  <c r="E78" i="69"/>
  <c r="E81" i="69"/>
  <c r="E82" i="69"/>
  <c r="E84" i="69"/>
  <c r="E85" i="69"/>
  <c r="E53" i="69"/>
  <c r="D88" i="69"/>
  <c r="D85" i="69"/>
  <c r="D84" i="69"/>
  <c r="D82" i="69"/>
  <c r="D81" i="69"/>
  <c r="D78" i="69"/>
  <c r="D77" i="69"/>
  <c r="D76" i="69"/>
  <c r="D74" i="69"/>
  <c r="D73" i="69"/>
  <c r="D72" i="69"/>
  <c r="D71" i="69"/>
  <c r="D70" i="69"/>
  <c r="D67" i="69"/>
  <c r="D66" i="69"/>
  <c r="D64" i="69"/>
  <c r="D63" i="69"/>
  <c r="D62" i="69"/>
  <c r="D58" i="69"/>
  <c r="D56" i="69"/>
  <c r="D55" i="69"/>
  <c r="D54" i="69"/>
  <c r="D27" i="69"/>
  <c r="D28" i="69"/>
  <c r="D30" i="69"/>
  <c r="D31" i="69"/>
  <c r="D32" i="69"/>
  <c r="D35" i="69"/>
  <c r="D36" i="69"/>
  <c r="D37" i="69"/>
  <c r="D38" i="69"/>
  <c r="D40" i="69"/>
  <c r="D41" i="69"/>
  <c r="D42" i="69"/>
  <c r="D45" i="69"/>
  <c r="D46" i="69"/>
  <c r="D48" i="69"/>
  <c r="D49" i="69"/>
  <c r="D50" i="69"/>
  <c r="D18" i="69"/>
  <c r="D19" i="69"/>
  <c r="D20" i="69"/>
  <c r="D22" i="69"/>
  <c r="D26" i="69"/>
  <c r="I38" i="65"/>
  <c r="J38" i="65" s="1"/>
  <c r="H61" i="54" l="1"/>
  <c r="I61" i="54" s="1"/>
  <c r="M61" i="54"/>
  <c r="N61" i="54" s="1"/>
  <c r="R61" i="54"/>
  <c r="S61" i="54" s="1"/>
  <c r="W61" i="54"/>
  <c r="X61" i="54" s="1"/>
  <c r="J18" i="65"/>
  <c r="M56" i="54"/>
  <c r="N56" i="54" s="1"/>
  <c r="H56" i="54"/>
  <c r="I56" i="54" s="1"/>
  <c r="I21" i="65"/>
  <c r="J21" i="65" s="1"/>
  <c r="I49" i="65"/>
  <c r="J49" i="65" s="1"/>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4"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2" i="54"/>
  <c r="I62" i="54" s="1"/>
  <c r="I41" i="65"/>
  <c r="J41" i="65" s="1"/>
  <c r="I37" i="65"/>
  <c r="J37" i="65" s="1"/>
  <c r="I33" i="65"/>
  <c r="J33" i="65" s="1"/>
  <c r="I29" i="65"/>
  <c r="J29" i="65" s="1"/>
  <c r="I45" i="65"/>
  <c r="J45" i="65" s="1"/>
  <c r="W60" i="54"/>
  <c r="X60" i="54" s="1"/>
  <c r="R58" i="54"/>
  <c r="S58" i="54" s="1"/>
  <c r="R63" i="54"/>
  <c r="S63"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2" i="54"/>
  <c r="S62" i="54" s="1"/>
  <c r="M57" i="54"/>
  <c r="N57" i="54" s="1"/>
  <c r="M62" i="54"/>
  <c r="N62" i="54" s="1"/>
  <c r="I43" i="65"/>
  <c r="J43" i="65" s="1"/>
  <c r="I39" i="65"/>
  <c r="J39" i="65" s="1"/>
  <c r="I35" i="65"/>
  <c r="J35" i="65" s="1"/>
  <c r="I31" i="65"/>
  <c r="J31" i="65" s="1"/>
  <c r="I19" i="65"/>
  <c r="J19" i="65" s="1"/>
  <c r="I23" i="65"/>
  <c r="J23" i="65" s="1"/>
  <c r="O64" i="54"/>
  <c r="J47" i="24" s="1"/>
  <c r="T64" i="54"/>
  <c r="L47" i="24" s="1"/>
  <c r="J64" i="54"/>
  <c r="G47" i="24" s="1"/>
  <c r="N33" i="54"/>
  <c r="I64" i="54" l="1"/>
  <c r="D47" i="24"/>
  <c r="C64" i="54"/>
  <c r="S64" i="54"/>
  <c r="N64" i="54"/>
  <c r="X64" i="54"/>
  <c r="U241" i="54" l="1"/>
  <c r="O47" i="24"/>
  <c r="F15" i="73"/>
  <c r="F15" i="74"/>
  <c r="J38" i="24"/>
  <c r="B64" i="24" l="1"/>
  <c r="G7" i="82"/>
  <c r="H3" i="25"/>
  <c r="G9" i="82"/>
  <c r="G5" i="82"/>
  <c r="S47" i="24" l="1"/>
</calcChain>
</file>

<file path=xl/comments1.xml><?xml version="1.0" encoding="utf-8"?>
<comments xmlns="http://schemas.openxmlformats.org/spreadsheetml/2006/main">
  <authors>
    <author>作成者</author>
  </authors>
  <commentLis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sharedStrings.xml><?xml version="1.0" encoding="utf-8"?>
<sst xmlns="http://schemas.openxmlformats.org/spreadsheetml/2006/main" count="3175" uniqueCount="1200">
  <si>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</si>
  <si>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</si>
  <si>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</si>
  <si>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</si>
  <si>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</si>
  <si>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</si>
  <si>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</si>
  <si>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</si>
  <si>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</si>
  <si>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</si>
  <si>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</si>
  <si>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</si>
  <si>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</si>
  <si>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</si>
  <si>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</si>
  <si>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</si>
  <si>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</si>
  <si>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</si>
  <si>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</si>
  <si>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</si>
  <si>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</si>
  <si>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</si>
  <si>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</si>
  <si>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</si>
  <si>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</si>
  <si>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</si>
  <si>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</si>
  <si>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</si>
  <si>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</si>
  <si>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</si>
  <si>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</si>
  <si>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</si>
  <si>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</si>
  <si>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</si>
  <si>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</si>
  <si>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</si>
  <si>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</si>
  <si>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</si>
  <si>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</si>
  <si>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</si>
  <si>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</si>
  <si>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</si>
  <si>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</si>
  <si>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</si>
  <si>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</si>
  <si>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</si>
  <si>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</si>
  <si>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</si>
  <si>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</si>
  <si>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</si>
  <si>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</si>
  <si>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</si>
  <si>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</si>
  <si>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</si>
  <si>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</si>
  <si>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</si>
  <si>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</si>
  <si>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</si>
  <si>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</si>
  <si>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</si>
  <si>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</si>
  <si>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</si>
  <si>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</si>
  <si>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</si>
  <si>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</si>
  <si>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</si>
  <si>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</si>
  <si>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</si>
  <si>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</si>
  <si>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</si>
  <si>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</si>
  <si>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</si>
  <si>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</si>
  <si>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</si>
  <si>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</si>
  <si>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</si>
  <si>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</si>
  <si>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</si>
  <si>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</si>
  <si>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</si>
  <si>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</si>
  <si>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</si>
  <si>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</si>
  <si>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</si>
  <si>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</si>
  <si>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</si>
  <si>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</si>
  <si>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</si>
  <si>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</si>
  <si>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</si>
  <si>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</si>
  <si>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</si>
  <si>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</si>
  <si>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</si>
  <si>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</si>
  <si>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</si>
  <si>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</si>
  <si>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</si>
  <si>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</si>
  <si>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</si>
  <si>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</si>
  <si>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</si>
  <si>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</si>
  <si>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</si>
  <si>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</si>
  <si>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</si>
  <si>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</si>
  <si>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</si>
  <si>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</si>
  <si>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</si>
  <si>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</si>
  <si>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</si>
  <si>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</si>
  <si>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</si>
  <si>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</si>
  <si>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</si>
  <si>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</si>
  <si>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</si>
  <si>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</si>
  <si>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</si>
  <si>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</si>
  <si>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</si>
  <si>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</si>
  <si>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</si>
  <si>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</si>
  <si>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</si>
  <si>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</si>
  <si>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</si>
  <si>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</si>
  <si>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</si>
  <si>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</si>
  <si>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</si>
  <si>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</si>
  <si>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</si>
  <si>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</si>
  <si>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</si>
  <si>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</si>
  <si>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</si>
  <si>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</si>
  <si>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</si>
  <si>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</si>
  <si>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</si>
  <si>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</si>
  <si>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</si>
  <si>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</si>
  <si>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</si>
  <si>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</si>
  <si>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</si>
  <si>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</si>
  <si>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</si>
  <si>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</si>
  <si>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</si>
  <si>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</si>
  <si>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</si>
  <si>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</si>
  <si>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</si>
  <si>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</si>
  <si>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</si>
  <si>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</si>
  <si>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</si>
  <si>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</si>
  <si>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</si>
  <si>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</si>
  <si>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</si>
  <si>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</si>
  <si>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</si>
  <si>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</si>
  <si>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</si>
  <si>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</si>
  <si>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</si>
  <si>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</si>
  <si>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</si>
  <si>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</si>
  <si>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</si>
  <si>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</si>
  <si>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</si>
  <si>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</si>
  <si>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</si>
  <si>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</si>
  <si>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</si>
  <si>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</si>
  <si>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</si>
  <si>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</si>
  <si>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</si>
  <si>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</si>
  <si>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</si>
  <si>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</si>
  <si>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</si>
  <si>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</si>
  <si>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</si>
  <si>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</si>
  <si>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</si>
  <si>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</si>
  <si>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</si>
  <si>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</si>
  <si>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</si>
  <si>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</si>
  <si>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</si>
  <si>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</si>
  <si>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</si>
  <si>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</si>
  <si>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</si>
  <si>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</si>
  <si>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</si>
  <si>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</si>
  <si>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</si>
  <si>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</si>
  <si>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</si>
  <si>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</si>
  <si>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</si>
  <si>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</si>
  <si>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</si>
  <si>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</si>
  <si>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</si>
  <si>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</si>
  <si>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</si>
  <si>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</si>
  <si>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</si>
  <si>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</si>
  <si>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</si>
  <si>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</si>
  <si>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</si>
  <si>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</si>
  <si>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</si>
  <si>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</si>
  <si>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</si>
  <si>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</si>
  <si>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</si>
  <si>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</si>
  <si>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</si>
  <si>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</si>
  <si>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</si>
  <si>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</si>
  <si>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</si>
  <si>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</si>
  <si>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</si>
  <si>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</si>
  <si>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</si>
  <si>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</si>
  <si>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</si>
  <si>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</si>
  <si>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</si>
  <si>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</si>
  <si>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</si>
  <si>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</si>
  <si>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</si>
  <si>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</si>
  <si>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</si>
  <si>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</si>
  <si>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</si>
  <si>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</si>
  <si>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</si>
  <si>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</si>
  <si>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</si>
  <si>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</si>
  <si>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</si>
  <si>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</si>
  <si>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</si>
  <si>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</si>
  <si>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</si>
  <si>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</si>
  <si>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</si>
  <si>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</si>
  <si>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</si>
  <si>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</si>
  <si>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</si>
  <si>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</si>
  <si>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</si>
  <si>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</si>
  <si>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</si>
  <si>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</si>
  <si>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</si>
  <si>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</si>
  <si>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</si>
  <si>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</si>
  <si>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</si>
  <si>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</si>
  <si>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</si>
  <si>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</si>
  <si>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</si>
  <si>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</si>
  <si>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</si>
  <si>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</si>
  <si>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</si>
  <si>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</si>
  <si>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</si>
  <si>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</si>
  <si>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</si>
  <si>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</si>
  <si>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</si>
  <si>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</si>
  <si>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</si>
  <si>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</si>
  <si>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</si>
  <si>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</si>
  <si>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</si>
  <si>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</si>
  <si>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</si>
  <si>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</si>
  <si>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</si>
  <si>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</si>
  <si>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</si>
  <si>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</si>
  <si>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</si>
  <si>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</si>
  <si>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</si>
  <si>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</si>
  <si>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</si>
  <si>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</si>
  <si>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</si>
  <si>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</si>
  <si>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</si>
  <si>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</si>
  <si>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</si>
  <si>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</si>
  <si>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</si>
  <si>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</si>
  <si>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</si>
  <si>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</si>
  <si>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</si>
  <si>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</si>
  <si>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</si>
  <si>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</si>
  <si>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</si>
  <si>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</si>
  <si>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</si>
  <si>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</si>
  <si>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</si>
  <si>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</si>
  <si>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</si>
  <si>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</si>
  <si>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</si>
  <si>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</si>
  <si>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</si>
  <si>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</si>
  <si>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</si>
  <si>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</si>
  <si>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</si>
  <si>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</si>
  <si>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</si>
  <si>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</si>
  <si>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</si>
  <si>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</si>
  <si>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</si>
  <si>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</si>
  <si>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</si>
  <si>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</si>
  <si>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</si>
  <si>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</si>
  <si>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</si>
  <si>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</si>
  <si>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</si>
  <si>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</si>
  <si>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</si>
  <si>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</si>
  <si>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</si>
  <si>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</si>
  <si>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</si>
  <si>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</si>
  <si>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</si>
  <si>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</si>
  <si>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</si>
  <si>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</si>
  <si>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</si>
  <si>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</si>
  <si>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</si>
  <si>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</si>
  <si>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</si>
  <si>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</si>
  <si>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</si>
  <si>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</si>
  <si>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</si>
  <si>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</si>
  <si>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</si>
  <si>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</si>
  <si>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</si>
  <si>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</si>
  <si>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</si>
  <si>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</si>
  <si>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</si>
  <si>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</si>
  <si>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</si>
  <si>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</si>
  <si>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</si>
  <si>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</si>
  <si>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</si>
  <si>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</si>
  <si>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</si>
  <si>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</si>
  <si>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</si>
  <si>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</si>
  <si>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</si>
  <si>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</si>
  <si>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</si>
  <si>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</si>
  <si>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</si>
  <si>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</si>
  <si>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</si>
  <si>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</si>
  <si>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</si>
  <si>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</si>
  <si>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</si>
  <si>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</si>
  <si>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</si>
  <si>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</si>
  <si>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</si>
  <si>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</si>
  <si>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</si>
  <si>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</si>
  <si>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</si>
  <si>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</si>
  <si>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</si>
  <si>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</si>
  <si>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</si>
  <si>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</si>
  <si>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</si>
  <si>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</si>
  <si>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</si>
  <si>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</si>
  <si>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</si>
  <si>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</si>
  <si>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</si>
  <si>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</si>
  <si>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</si>
  <si>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</si>
  <si>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</si>
  <si>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</si>
  <si>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</si>
  <si>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</si>
  <si>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</si>
  <si>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</si>
  <si>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</si>
  <si>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</si>
  <si>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その他</t>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</si>
  <si>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</si>
  <si>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</si>
  <si>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</si>
  <si>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</si>
  <si>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</si>
  <si>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</si>
  <si>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</si>
  <si>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</si>
  <si>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</si>
  <si>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</si>
  <si>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</si>
  <si>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</si>
  <si>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</si>
  <si>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</si>
  <si>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</si>
  <si>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</si>
  <si>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</si>
  <si>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</si>
  <si>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</si>
  <si>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</si>
  <si>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</si>
  <si>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</si>
  <si>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</si>
  <si>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</si>
  <si>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</si>
  <si>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</si>
  <si>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</si>
  <si>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</si>
  <si>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</si>
  <si>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</si>
  <si>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</si>
  <si>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</si>
  <si>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</si>
  <si>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</si>
  <si>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</si>
  <si>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</si>
  <si>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</si>
  <si>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</si>
  <si>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</si>
  <si>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</si>
  <si>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</si>
  <si>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</si>
  <si>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</si>
  <si>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</si>
  <si>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</si>
  <si>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</si>
  <si>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</si>
  <si>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</si>
  <si>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</si>
  <si>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</si>
  <si>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</si>
  <si>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</si>
  <si>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</si>
  <si>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</si>
  <si>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</si>
  <si>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</si>
  <si>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</si>
  <si>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</si>
  <si>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</si>
  <si>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</si>
  <si>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</si>
  <si>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</si>
  <si>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</si>
  <si>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</si>
  <si>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</si>
  <si>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</si>
  <si>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</si>
  <si>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</si>
  <si>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</si>
  <si>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</si>
  <si>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</si>
  <si>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</si>
  <si>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</si>
  <si>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</si>
  <si>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</si>
  <si>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</si>
  <si>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</si>
  <si>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</si>
  <si>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</si>
  <si>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</si>
  <si>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</si>
  <si>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</si>
  <si>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</si>
  <si>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</si>
  <si>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</si>
  <si>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</si>
  <si>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</si>
  <si>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</si>
  <si>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</si>
  <si>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</si>
  <si>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</si>
  <si>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</si>
  <si>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</si>
  <si>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</si>
  <si>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</si>
  <si>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</si>
  <si>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</si>
  <si>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</si>
  <si>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</si>
  <si>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</si>
  <si>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</si>
  <si>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83"/>
  </si>
  <si>
    <t>取組</t>
    <rPh sb="0" eb="2">
      <t>トリクミ</t>
    </rPh>
    <phoneticPr fontId="83"/>
  </si>
  <si>
    <t>対象協定</t>
    <rPh sb="0" eb="4">
      <t>タイショウキョウテイ</t>
    </rPh>
    <phoneticPr fontId="83"/>
  </si>
  <si>
    <t>要記載項目</t>
    <rPh sb="0" eb="3">
      <t>ヨウキサイ</t>
    </rPh>
    <rPh sb="3" eb="5">
      <t>コウモク</t>
    </rPh>
    <phoneticPr fontId="83"/>
  </si>
  <si>
    <r>
      <t>①ネットワーク化</t>
    </r>
    <r>
      <rPr>
        <vertAlign val="superscript"/>
        <sz val="11"/>
        <rFont val="ＭＳ 明朝"/>
        <family val="1"/>
        <charset val="128"/>
      </rPr>
      <t>注２）</t>
    </r>
    <rPh sb="7" eb="8">
      <t>カ</t>
    </rPh>
    <rPh sb="8" eb="9">
      <t>チュウ</t>
    </rPh>
    <phoneticPr fontId="83"/>
  </si>
  <si>
    <t>新たにネットワーク化を行い10ha以上のネットワークを形成する集落協定</t>
    <phoneticPr fontId="83"/>
  </si>
  <si>
    <t>２－１～２－７</t>
    <phoneticPr fontId="83"/>
  </si>
  <si>
    <t>新たにネットワーク化を行う予定はないが、既に10ha以上のネットワークを形成しており、体制の維持、向上を図ろうとする集落協定</t>
    <phoneticPr fontId="83"/>
  </si>
  <si>
    <r>
      <t>②統合</t>
    </r>
    <r>
      <rPr>
        <vertAlign val="superscript"/>
        <sz val="11"/>
        <rFont val="ＭＳ 明朝"/>
        <family val="1"/>
        <charset val="128"/>
      </rPr>
      <t>注３）</t>
    </r>
    <rPh sb="1" eb="3">
      <t>トウゴウ</t>
    </rPh>
    <rPh sb="3" eb="4">
      <t>チュウ</t>
    </rPh>
    <phoneticPr fontId="83"/>
  </si>
  <si>
    <t>新たに統合を行い10ha以上の集落協定を形成する集落協定</t>
    <phoneticPr fontId="83"/>
  </si>
  <si>
    <t>３－１～３－５</t>
    <phoneticPr fontId="83"/>
  </si>
  <si>
    <t>新たに統合を行う予定はないが、既に10ha以上の集落協定となっており、体制の維持、向上を図ろうとする集落協定</t>
    <phoneticPr fontId="83"/>
  </si>
  <si>
    <t>３－２、
３－６、３－７</t>
    <phoneticPr fontId="83"/>
  </si>
  <si>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3"/>
  </si>
  <si>
    <t>１組織以上の農業者団体以外の組織又は構成員の10%以上の非農業者が活動に参画する集落協定</t>
    <phoneticPr fontId="83"/>
  </si>
  <si>
    <t>４－１～４－３</t>
    <phoneticPr fontId="83"/>
  </si>
  <si>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</si>
  <si>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</si>
  <si>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</si>
  <si>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</si>
  <si>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83"/>
  </si>
  <si>
    <t>令和８年６月</t>
    <rPh sb="0" eb="2">
      <t>レイワ</t>
    </rPh>
    <rPh sb="3" eb="4">
      <t>ネン</t>
    </rPh>
    <rPh sb="5" eb="6">
      <t>ガツ</t>
    </rPh>
    <phoneticPr fontId="3"/>
  </si>
  <si>
    <t>第１回変更</t>
    <rPh sb="0" eb="1">
      <t>ダイ</t>
    </rPh>
    <rPh sb="2" eb="3">
      <t>カイ</t>
    </rPh>
    <rPh sb="3" eb="5">
      <t>ヘンコウ</t>
    </rPh>
    <phoneticPr fontId="83"/>
  </si>
  <si>
    <t>第２回変更</t>
    <rPh sb="0" eb="1">
      <t>ダイ</t>
    </rPh>
    <rPh sb="2" eb="3">
      <t>カイ</t>
    </rPh>
    <rPh sb="3" eb="5">
      <t>ヘンコウ</t>
    </rPh>
    <phoneticPr fontId="83"/>
  </si>
  <si>
    <t>第３回変更</t>
    <rPh sb="0" eb="1">
      <t>ダイ</t>
    </rPh>
    <rPh sb="2" eb="3">
      <t>カイ</t>
    </rPh>
    <rPh sb="3" eb="5">
      <t>ヘンコウ</t>
    </rPh>
    <phoneticPr fontId="83"/>
  </si>
  <si>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</si>
  <si>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</si>
  <si>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</si>
  <si>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</si>
  <si>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</si>
  <si>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83"/>
  </si>
  <si>
    <t>協定面積</t>
    <rPh sb="0" eb="4">
      <t>キョウテイメンセキ</t>
    </rPh>
    <phoneticPr fontId="83"/>
  </si>
  <si>
    <t>地域計画</t>
    <rPh sb="0" eb="4">
      <t>チイキケイカク</t>
    </rPh>
    <phoneticPr fontId="83"/>
  </si>
  <si>
    <t>現在の連携状況</t>
    <rPh sb="0" eb="2">
      <t>ゲンザイ</t>
    </rPh>
    <rPh sb="3" eb="7">
      <t>レンケイジョウキョウ</t>
    </rPh>
    <phoneticPr fontId="83"/>
  </si>
  <si>
    <t>自協定が存する計画区域内</t>
    <rPh sb="0" eb="3">
      <t>ジキョウテイ</t>
    </rPh>
    <rPh sb="4" eb="5">
      <t>ゾン</t>
    </rPh>
    <rPh sb="7" eb="12">
      <t>ケイカククイキナイ</t>
    </rPh>
    <phoneticPr fontId="83"/>
  </si>
  <si>
    <t>別の計画区域内</t>
    <rPh sb="0" eb="1">
      <t>ベツ</t>
    </rPh>
    <rPh sb="2" eb="7">
      <t>ケイカククイキナイ</t>
    </rPh>
    <phoneticPr fontId="83"/>
  </si>
  <si>
    <t>連携済</t>
    <rPh sb="0" eb="3">
      <t>レンケイズ</t>
    </rPh>
    <phoneticPr fontId="83"/>
  </si>
  <si>
    <t>今後連携</t>
    <rPh sb="0" eb="4">
      <t>コンゴレンケイ</t>
    </rPh>
    <phoneticPr fontId="83"/>
  </si>
  <si>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</si>
  <si>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</si>
  <si>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</si>
  <si>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</si>
  <si>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</si>
  <si>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</si>
  <si>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83"/>
  </si>
  <si>
    <t>①リーダーの人材不足</t>
    <rPh sb="6" eb="10">
      <t>ジンザイブソク</t>
    </rPh>
    <phoneticPr fontId="83"/>
  </si>
  <si>
    <t>⑤農作業機械や施設の不足</t>
    <rPh sb="1" eb="6">
      <t>ノウサギョウキカイ</t>
    </rPh>
    <rPh sb="7" eb="9">
      <t>シセツ</t>
    </rPh>
    <rPh sb="10" eb="12">
      <t>フソク</t>
    </rPh>
    <phoneticPr fontId="83"/>
  </si>
  <si>
    <t>②事務担当者の人材不足</t>
    <rPh sb="1" eb="6">
      <t>ジムタントウシャ</t>
    </rPh>
    <rPh sb="7" eb="11">
      <t>ジンザイブソク</t>
    </rPh>
    <phoneticPr fontId="83"/>
  </si>
  <si>
    <t>⑥知見や技術の不足</t>
    <rPh sb="1" eb="3">
      <t>チケン</t>
    </rPh>
    <rPh sb="4" eb="6">
      <t>ギジュツ</t>
    </rPh>
    <rPh sb="7" eb="9">
      <t>フソク</t>
    </rPh>
    <phoneticPr fontId="83"/>
  </si>
  <si>
    <t>③共同取組活動参加者の附則</t>
    <rPh sb="1" eb="3">
      <t>キョウドウ</t>
    </rPh>
    <rPh sb="3" eb="7">
      <t>トリクミカツドウ</t>
    </rPh>
    <rPh sb="7" eb="10">
      <t>サンカシャ</t>
    </rPh>
    <rPh sb="11" eb="13">
      <t>フソク</t>
    </rPh>
    <phoneticPr fontId="83"/>
  </si>
  <si>
    <t>④農業の担い手の人材不足</t>
    <rPh sb="1" eb="3">
      <t>ノウギョウ</t>
    </rPh>
    <rPh sb="4" eb="5">
      <t>ニナ</t>
    </rPh>
    <rPh sb="6" eb="7">
      <t>テ</t>
    </rPh>
    <rPh sb="8" eb="12">
      <t>ジンザイブソク</t>
    </rPh>
    <phoneticPr fontId="83"/>
  </si>
  <si>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3"/>
  </si>
  <si>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</si>
  <si>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</si>
  <si>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83"/>
  </si>
  <si>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3"/>
  </si>
  <si>
    <t>⑥農業の担い手育成</t>
    <rPh sb="1" eb="3">
      <t>ノウギョウ</t>
    </rPh>
    <rPh sb="4" eb="5">
      <t>ニナ</t>
    </rPh>
    <rPh sb="6" eb="7">
      <t>テ</t>
    </rPh>
    <rPh sb="7" eb="9">
      <t>イクセイ</t>
    </rPh>
    <phoneticPr fontId="83"/>
  </si>
  <si>
    <t>⑦地場農産物の加工・販売</t>
    <rPh sb="1" eb="3">
      <t>ジバ</t>
    </rPh>
    <rPh sb="3" eb="6">
      <t>ノウサンブツ</t>
    </rPh>
    <rPh sb="7" eb="9">
      <t>カコウ</t>
    </rPh>
    <rPh sb="10" eb="12">
      <t>ハンバイ</t>
    </rPh>
    <phoneticPr fontId="83"/>
  </si>
  <si>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3"/>
  </si>
  <si>
    <t>⑧鳥獣害対策</t>
    <rPh sb="1" eb="6">
      <t>チョウジュウガイタイサク</t>
    </rPh>
    <phoneticPr fontId="83"/>
  </si>
  <si>
    <t>③水路・農道等の維持管理</t>
    <rPh sb="1" eb="3">
      <t>スイロ</t>
    </rPh>
    <rPh sb="4" eb="6">
      <t>ノウドウ</t>
    </rPh>
    <rPh sb="6" eb="7">
      <t>トウ</t>
    </rPh>
    <rPh sb="8" eb="10">
      <t>イジ</t>
    </rPh>
    <rPh sb="10" eb="12">
      <t>カンリ</t>
    </rPh>
    <phoneticPr fontId="83"/>
  </si>
  <si>
    <t>⑨多面的機能を増進する活動</t>
    <rPh sb="1" eb="6">
      <t>タメンテキキノウ</t>
    </rPh>
    <rPh sb="7" eb="9">
      <t>ゾウシン</t>
    </rPh>
    <rPh sb="11" eb="13">
      <t>カツドウ</t>
    </rPh>
    <phoneticPr fontId="83"/>
  </si>
  <si>
    <t>④機械・施設の共同利用</t>
    <rPh sb="1" eb="3">
      <t>キカイ</t>
    </rPh>
    <rPh sb="4" eb="6">
      <t>シセツ</t>
    </rPh>
    <rPh sb="7" eb="9">
      <t>キョウドウ</t>
    </rPh>
    <rPh sb="9" eb="11">
      <t>リヨウ</t>
    </rPh>
    <phoneticPr fontId="83"/>
  </si>
  <si>
    <t>⑤農作業の共同化</t>
    <rPh sb="1" eb="4">
      <t>ノウサギョウ</t>
    </rPh>
    <rPh sb="5" eb="8">
      <t>キョウドウカ</t>
    </rPh>
    <phoneticPr fontId="83"/>
  </si>
  <si>
    <t>２－５．連携方法</t>
    <rPh sb="4" eb="8">
      <t>レンケイホウホウ</t>
    </rPh>
    <phoneticPr fontId="3"/>
  </si>
  <si>
    <t>連携方法</t>
    <rPh sb="0" eb="4">
      <t>レンケイホウホウ</t>
    </rPh>
    <phoneticPr fontId="83"/>
  </si>
  <si>
    <r>
      <t>①協議会型</t>
    </r>
    <r>
      <rPr>
        <vertAlign val="superscript"/>
        <sz val="11"/>
        <rFont val="ＭＳ 明朝"/>
        <family val="1"/>
        <charset val="128"/>
      </rPr>
      <t>注１）</t>
    </r>
    <rPh sb="1" eb="4">
      <t>キョウギカイ</t>
    </rPh>
    <rPh sb="4" eb="5">
      <t>ガタ</t>
    </rPh>
    <rPh sb="5" eb="6">
      <t>チュウ</t>
    </rPh>
    <phoneticPr fontId="83"/>
  </si>
  <si>
    <r>
      <t>③共同委託型</t>
    </r>
    <r>
      <rPr>
        <vertAlign val="superscript"/>
        <sz val="11"/>
        <rFont val="ＭＳ 明朝"/>
        <family val="1"/>
        <charset val="128"/>
      </rPr>
      <t>注３）</t>
    </r>
    <rPh sb="1" eb="5">
      <t>キョウドウイタク</t>
    </rPh>
    <rPh sb="5" eb="6">
      <t>ガタ</t>
    </rPh>
    <rPh sb="6" eb="7">
      <t>チュウ</t>
    </rPh>
    <phoneticPr fontId="83"/>
  </si>
  <si>
    <r>
      <t>②活動連携型</t>
    </r>
    <r>
      <rPr>
        <vertAlign val="superscript"/>
        <sz val="11"/>
        <rFont val="ＭＳ 明朝"/>
        <family val="1"/>
        <charset val="128"/>
      </rPr>
      <t>注２）</t>
    </r>
    <rPh sb="1" eb="3">
      <t>カツドウ</t>
    </rPh>
    <rPh sb="3" eb="5">
      <t>レンケイ</t>
    </rPh>
    <rPh sb="5" eb="6">
      <t>ガタ</t>
    </rPh>
    <rPh sb="6" eb="7">
      <t>チュウ</t>
    </rPh>
    <phoneticPr fontId="83"/>
  </si>
  <si>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</si>
  <si>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</si>
  <si>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83"/>
  </si>
  <si>
    <t>R6以前</t>
    <rPh sb="2" eb="4">
      <t>イゼン</t>
    </rPh>
    <phoneticPr fontId="83"/>
  </si>
  <si>
    <t>R7</t>
    <phoneticPr fontId="83"/>
  </si>
  <si>
    <t>R8</t>
    <phoneticPr fontId="83"/>
  </si>
  <si>
    <t>R9</t>
    <phoneticPr fontId="83"/>
  </si>
  <si>
    <t>R10</t>
    <phoneticPr fontId="83"/>
  </si>
  <si>
    <t>R11</t>
    <phoneticPr fontId="83"/>
  </si>
  <si>
    <t>R12以降</t>
    <rPh sb="3" eb="5">
      <t>イコウ</t>
    </rPh>
    <phoneticPr fontId="83"/>
  </si>
  <si>
    <t>ネットワーク化に向けた話合い（協定内）</t>
    <rPh sb="6" eb="7">
      <t>カ</t>
    </rPh>
    <rPh sb="8" eb="9">
      <t>ム</t>
    </rPh>
    <rPh sb="11" eb="13">
      <t>ハナシア</t>
    </rPh>
    <rPh sb="15" eb="18">
      <t>キョウテイナイ</t>
    </rPh>
    <phoneticPr fontId="83"/>
  </si>
  <si>
    <t>ネットワーク化に向けた話合い（協定間）</t>
    <rPh sb="6" eb="7">
      <t>カ</t>
    </rPh>
    <rPh sb="8" eb="9">
      <t>ム</t>
    </rPh>
    <rPh sb="11" eb="13">
      <t>ハナシア</t>
    </rPh>
    <rPh sb="15" eb="17">
      <t>キョウテイ</t>
    </rPh>
    <rPh sb="17" eb="18">
      <t>アイダ</t>
    </rPh>
    <phoneticPr fontId="83"/>
  </si>
  <si>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3"/>
  </si>
  <si>
    <t>協議会等の設置（協議会型の場合）</t>
    <rPh sb="0" eb="3">
      <t>キョウギカイ</t>
    </rPh>
    <rPh sb="3" eb="4">
      <t>トウ</t>
    </rPh>
    <rPh sb="5" eb="7">
      <t>セッチ</t>
    </rPh>
    <rPh sb="8" eb="12">
      <t>キョウギカイガタ</t>
    </rPh>
    <rPh sb="13" eb="15">
      <t>バアイ</t>
    </rPh>
    <phoneticPr fontId="83"/>
  </si>
  <si>
    <t>ネットワーク化加算の適用（加算措置を利用する場合）</t>
    <rPh sb="6" eb="7">
      <t>カ</t>
    </rPh>
    <rPh sb="7" eb="9">
      <t>カサン</t>
    </rPh>
    <rPh sb="10" eb="12">
      <t>テキヨウ</t>
    </rPh>
    <rPh sb="13" eb="17">
      <t>カサンソチ</t>
    </rPh>
    <rPh sb="18" eb="20">
      <t>リヨウ</t>
    </rPh>
    <rPh sb="22" eb="24">
      <t>バアイ</t>
    </rPh>
    <phoneticPr fontId="83"/>
  </si>
  <si>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3"/>
  </si>
  <si>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</si>
  <si>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83"/>
  </si>
  <si>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3"/>
  </si>
  <si>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3"/>
  </si>
  <si>
    <t>③時期は未定だが将来的に統合を検討する</t>
    <rPh sb="1" eb="3">
      <t>ジキ</t>
    </rPh>
    <rPh sb="4" eb="6">
      <t>ミテイ</t>
    </rPh>
    <rPh sb="8" eb="11">
      <t>ショウライテキ</t>
    </rPh>
    <rPh sb="12" eb="14">
      <t>トウゴウ</t>
    </rPh>
    <rPh sb="15" eb="17">
      <t>ケントウ</t>
    </rPh>
    <phoneticPr fontId="83"/>
  </si>
  <si>
    <t>④未定</t>
    <rPh sb="1" eb="3">
      <t>ミテイ</t>
    </rPh>
    <phoneticPr fontId="83"/>
  </si>
  <si>
    <t>⑤統合は必要ないと考えている</t>
    <rPh sb="1" eb="3">
      <t>トウゴウ</t>
    </rPh>
    <rPh sb="4" eb="6">
      <t>ヒツヨウ</t>
    </rPh>
    <rPh sb="9" eb="10">
      <t>カンガ</t>
    </rPh>
    <phoneticPr fontId="83"/>
  </si>
  <si>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</si>
  <si>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</si>
  <si>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</si>
  <si>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</si>
  <si>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</si>
  <si>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</si>
  <si>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</si>
  <si>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</si>
  <si>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</si>
  <si>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83"/>
  </si>
  <si>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3"/>
  </si>
  <si>
    <t>３－４．統合により体制を強化したい活動</t>
    <rPh sb="4" eb="6">
      <t>トウゴウ</t>
    </rPh>
    <rPh sb="9" eb="11">
      <t>タイセイ</t>
    </rPh>
    <rPh sb="12" eb="14">
      <t>キョウカ</t>
    </rPh>
    <rPh sb="17" eb="19">
      <t>カツドウ</t>
    </rPh>
    <phoneticPr fontId="3"/>
  </si>
  <si>
    <t>体制を強化したい活動</t>
    <phoneticPr fontId="83"/>
  </si>
  <si>
    <t>①リーダー等の人材確保</t>
    <rPh sb="5" eb="6">
      <t>トウ</t>
    </rPh>
    <rPh sb="7" eb="9">
      <t>ジンザイ</t>
    </rPh>
    <rPh sb="9" eb="11">
      <t>カクホ</t>
    </rPh>
    <phoneticPr fontId="83"/>
  </si>
  <si>
    <t>⑦農業の担い手育成</t>
    <rPh sb="1" eb="3">
      <t>ノウギョウ</t>
    </rPh>
    <rPh sb="4" eb="5">
      <t>ニナ</t>
    </rPh>
    <rPh sb="6" eb="7">
      <t>テ</t>
    </rPh>
    <rPh sb="7" eb="9">
      <t>イクセイ</t>
    </rPh>
    <phoneticPr fontId="83"/>
  </si>
  <si>
    <t>②事務局機能の強化</t>
    <rPh sb="1" eb="4">
      <t>ジムキョク</t>
    </rPh>
    <rPh sb="4" eb="6">
      <t>キノウ</t>
    </rPh>
    <rPh sb="7" eb="9">
      <t>キョウカ</t>
    </rPh>
    <phoneticPr fontId="83"/>
  </si>
  <si>
    <t>⑧地場農産物の加工・販売</t>
    <rPh sb="1" eb="3">
      <t>ジバ</t>
    </rPh>
    <rPh sb="3" eb="6">
      <t>ノウサンブツ</t>
    </rPh>
    <rPh sb="7" eb="9">
      <t>カコウ</t>
    </rPh>
    <rPh sb="10" eb="12">
      <t>ハンバイ</t>
    </rPh>
    <phoneticPr fontId="83"/>
  </si>
  <si>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3"/>
  </si>
  <si>
    <t>⑨鳥獣害対策</t>
    <rPh sb="1" eb="6">
      <t>チョウジュウガイタイサク</t>
    </rPh>
    <phoneticPr fontId="83"/>
  </si>
  <si>
    <t>④水路・農道等の維持管理</t>
    <rPh sb="1" eb="3">
      <t>スイロ</t>
    </rPh>
    <rPh sb="4" eb="6">
      <t>ノウドウ</t>
    </rPh>
    <rPh sb="6" eb="7">
      <t>トウ</t>
    </rPh>
    <rPh sb="8" eb="10">
      <t>イジ</t>
    </rPh>
    <rPh sb="10" eb="12">
      <t>カンリ</t>
    </rPh>
    <phoneticPr fontId="83"/>
  </si>
  <si>
    <t>⑩多面的機能を増進する活動</t>
    <rPh sb="1" eb="6">
      <t>タメンテキキノウ</t>
    </rPh>
    <rPh sb="7" eb="9">
      <t>ゾウシン</t>
    </rPh>
    <rPh sb="11" eb="13">
      <t>カツドウ</t>
    </rPh>
    <phoneticPr fontId="83"/>
  </si>
  <si>
    <t>⑤機械・施設の共同利用</t>
    <rPh sb="1" eb="3">
      <t>キカイ</t>
    </rPh>
    <rPh sb="4" eb="6">
      <t>シセツ</t>
    </rPh>
    <rPh sb="7" eb="9">
      <t>キョウドウ</t>
    </rPh>
    <rPh sb="9" eb="11">
      <t>リヨウ</t>
    </rPh>
    <phoneticPr fontId="83"/>
  </si>
  <si>
    <t>⑥農作業の共同化</t>
    <rPh sb="1" eb="4">
      <t>ノウサギョウ</t>
    </rPh>
    <rPh sb="5" eb="8">
      <t>キョウドウカ</t>
    </rPh>
    <phoneticPr fontId="83"/>
  </si>
  <si>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</si>
  <si>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83"/>
  </si>
  <si>
    <t>②統合に向けた話合い（協定間）</t>
    <rPh sb="1" eb="3">
      <t>トウゴウ</t>
    </rPh>
    <rPh sb="4" eb="5">
      <t>ム</t>
    </rPh>
    <rPh sb="7" eb="9">
      <t>ハナシア</t>
    </rPh>
    <rPh sb="11" eb="13">
      <t>キョウテイ</t>
    </rPh>
    <rPh sb="13" eb="14">
      <t>アイダ</t>
    </rPh>
    <phoneticPr fontId="83"/>
  </si>
  <si>
    <t>③統合</t>
    <rPh sb="1" eb="3">
      <t>トウゴウ</t>
    </rPh>
    <phoneticPr fontId="83"/>
  </si>
  <si>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3"/>
  </si>
  <si>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3"/>
  </si>
  <si>
    <t>３－６．役員の継承計画</t>
    <rPh sb="4" eb="6">
      <t>ヤクイン</t>
    </rPh>
    <rPh sb="7" eb="11">
      <t>ケイショウケイカク</t>
    </rPh>
    <phoneticPr fontId="3"/>
  </si>
  <si>
    <t>役職名等</t>
    <rPh sb="0" eb="3">
      <t>ヤクショクメイ</t>
    </rPh>
    <rPh sb="3" eb="4">
      <t>トウ</t>
    </rPh>
    <phoneticPr fontId="83"/>
  </si>
  <si>
    <t>氏名（現体制）</t>
    <rPh sb="0" eb="2">
      <t>シメイ</t>
    </rPh>
    <rPh sb="3" eb="6">
      <t>ゲンタイセイ</t>
    </rPh>
    <phoneticPr fontId="83"/>
  </si>
  <si>
    <t>氏名（後任予定者）</t>
    <rPh sb="0" eb="2">
      <t>シメイ</t>
    </rPh>
    <rPh sb="3" eb="8">
      <t>コウニンヨテイシャ</t>
    </rPh>
    <phoneticPr fontId="83"/>
  </si>
  <si>
    <t>継承予定時期</t>
    <rPh sb="0" eb="4">
      <t>ケイショウヨテイ</t>
    </rPh>
    <rPh sb="4" eb="6">
      <t>ジキ</t>
    </rPh>
    <phoneticPr fontId="83"/>
  </si>
  <si>
    <t>代表者</t>
    <rPh sb="0" eb="3">
      <t>ダイヒョウシャ</t>
    </rPh>
    <phoneticPr fontId="83"/>
  </si>
  <si>
    <t>甲田　太郎</t>
    <phoneticPr fontId="3"/>
  </si>
  <si>
    <t>書記担当</t>
    <rPh sb="0" eb="2">
      <t>ショキ</t>
    </rPh>
    <rPh sb="2" eb="4">
      <t>タントウ</t>
    </rPh>
    <phoneticPr fontId="83"/>
  </si>
  <si>
    <t>丙川　三郎</t>
    <phoneticPr fontId="3"/>
  </si>
  <si>
    <t>丁本　四郎</t>
    <phoneticPr fontId="3"/>
  </si>
  <si>
    <t>会計担当</t>
    <rPh sb="0" eb="2">
      <t>カイケイ</t>
    </rPh>
    <rPh sb="2" eb="4">
      <t>タントウ</t>
    </rPh>
    <phoneticPr fontId="83"/>
  </si>
  <si>
    <t>乙山　次郎</t>
    <phoneticPr fontId="3"/>
  </si>
  <si>
    <t>戊部　花子</t>
    <phoneticPr fontId="3"/>
  </si>
  <si>
    <t>共同機械担当</t>
    <rPh sb="0" eb="4">
      <t>キョウドウキカイ</t>
    </rPh>
    <rPh sb="4" eb="6">
      <t>タントウ</t>
    </rPh>
    <phoneticPr fontId="83"/>
  </si>
  <si>
    <t>己藤　五郎</t>
    <phoneticPr fontId="3"/>
  </si>
  <si>
    <t>土地改良施設担当</t>
    <rPh sb="0" eb="4">
      <t>トチカイリョウ</t>
    </rPh>
    <rPh sb="4" eb="8">
      <t>シセツタントウ</t>
    </rPh>
    <phoneticPr fontId="83"/>
  </si>
  <si>
    <t>法面点検担当</t>
    <rPh sb="0" eb="2">
      <t>ノリメン</t>
    </rPh>
    <rPh sb="2" eb="6">
      <t>テンケンタントウ</t>
    </rPh>
    <phoneticPr fontId="83"/>
  </si>
  <si>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3"/>
  </si>
  <si>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</si>
  <si>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3"/>
  </si>
  <si>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</si>
  <si>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</si>
  <si>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</si>
  <si>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</si>
  <si>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83"/>
  </si>
  <si>
    <t>（１）農業者団体以外の組織</t>
    <rPh sb="3" eb="6">
      <t>ノウギョウシャ</t>
    </rPh>
    <rPh sb="6" eb="8">
      <t>ダンタイ</t>
    </rPh>
    <rPh sb="8" eb="10">
      <t>イガイ</t>
    </rPh>
    <rPh sb="11" eb="13">
      <t>ソシキ</t>
    </rPh>
    <phoneticPr fontId="3"/>
  </si>
  <si>
    <t>参画方法</t>
    <rPh sb="0" eb="4">
      <t>サンカクホウホウ</t>
    </rPh>
    <phoneticPr fontId="83"/>
  </si>
  <si>
    <t>組織名</t>
    <rPh sb="0" eb="3">
      <t>ソシキメイ</t>
    </rPh>
    <phoneticPr fontId="83"/>
  </si>
  <si>
    <t>①集落協定の構成員</t>
    <rPh sb="1" eb="5">
      <t>シュウラクキョウテイ</t>
    </rPh>
    <rPh sb="6" eb="9">
      <t>コウセイイン</t>
    </rPh>
    <phoneticPr fontId="83"/>
  </si>
  <si>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</si>
  <si>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</si>
  <si>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</si>
  <si>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</si>
  <si>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83"/>
  </si>
  <si>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</si>
  <si>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</si>
  <si>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</si>
  <si>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83"/>
  </si>
  <si>
    <t>人数</t>
    <rPh sb="0" eb="2">
      <t>ニンズウ</t>
    </rPh>
    <phoneticPr fontId="83"/>
  </si>
  <si>
    <t>②別途協定等を締結</t>
    <rPh sb="1" eb="5">
      <t>ベットキョウテイ</t>
    </rPh>
    <rPh sb="5" eb="6">
      <t>トウ</t>
    </rPh>
    <rPh sb="7" eb="9">
      <t>テイケツ</t>
    </rPh>
    <phoneticPr fontId="83"/>
  </si>
  <si>
    <t>合計</t>
    <rPh sb="0" eb="2">
      <t>ゴウケイ</t>
    </rPh>
    <phoneticPr fontId="8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</si>
  <si>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</si>
  <si>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</si>
  <si>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83"/>
  </si>
  <si>
    <t>④知見や技術の不足</t>
    <rPh sb="1" eb="3">
      <t>チケン</t>
    </rPh>
    <rPh sb="4" eb="6">
      <t>ギジュツ</t>
    </rPh>
    <rPh sb="7" eb="9">
      <t>フソク</t>
    </rPh>
    <phoneticPr fontId="83"/>
  </si>
  <si>
    <t>②共同取組活動参加者の不足</t>
    <rPh sb="1" eb="3">
      <t>キョウドウ</t>
    </rPh>
    <rPh sb="3" eb="5">
      <t>トリクミ</t>
    </rPh>
    <rPh sb="5" eb="7">
      <t>カツドウ</t>
    </rPh>
    <rPh sb="7" eb="10">
      <t>サンカシャ</t>
    </rPh>
    <rPh sb="11" eb="13">
      <t>フソク</t>
    </rPh>
    <phoneticPr fontId="83"/>
  </si>
  <si>
    <t>③農業作業の人材不足</t>
    <rPh sb="1" eb="3">
      <t>ノウギョウ</t>
    </rPh>
    <rPh sb="3" eb="5">
      <t>サギョウ</t>
    </rPh>
    <rPh sb="6" eb="8">
      <t>ジンザイ</t>
    </rPh>
    <rPh sb="8" eb="10">
      <t>ブソク</t>
    </rPh>
    <phoneticPr fontId="83"/>
  </si>
  <si>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3"/>
  </si>
  <si>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</si>
  <si>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83"/>
  </si>
  <si>
    <t>①事務の適切な実施</t>
    <phoneticPr fontId="83"/>
  </si>
  <si>
    <t>⑥鳥獣害対策</t>
    <rPh sb="1" eb="3">
      <t>チョウジュウ</t>
    </rPh>
    <rPh sb="3" eb="4">
      <t>ガイ</t>
    </rPh>
    <rPh sb="4" eb="6">
      <t>タイサク</t>
    </rPh>
    <phoneticPr fontId="83"/>
  </si>
  <si>
    <t>⑦多面的機能を増進する活動</t>
    <phoneticPr fontId="83"/>
  </si>
  <si>
    <t>④農作業</t>
    <rPh sb="1" eb="4">
      <t>ノウサギョウ</t>
    </rPh>
    <phoneticPr fontId="83"/>
  </si>
  <si>
    <t>⑤地場農産物の加工・販売</t>
    <rPh sb="1" eb="3">
      <t>ジバ</t>
    </rPh>
    <rPh sb="3" eb="6">
      <t>ノウサンブツ</t>
    </rPh>
    <rPh sb="7" eb="9">
      <t>カコウ</t>
    </rPh>
    <rPh sb="10" eb="12">
      <t>ハンバイ</t>
    </rPh>
    <phoneticPr fontId="83"/>
  </si>
  <si>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3"/>
  </si>
  <si>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</si>
  <si>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</si>
  <si>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</si>
  <si>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</si>
  <si>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</si>
  <si>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</si>
  <si>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</si>
  <si>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</si>
  <si>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83"/>
  </si>
  <si>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</si>
  <si>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</si>
  <si>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</si>
  <si>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</si>
  <si>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</si>
  <si>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</si>
  <si>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</si>
  <si>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</si>
  <si>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</si>
  <si>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</si>
  <si>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</si>
  <si>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</si>
  <si>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</si>
  <si>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</si>
  <si>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</si>
  <si>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</si>
  <si>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</si>
  <si>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</si>
  <si>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</si>
  <si>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</si>
  <si>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</si>
  <si>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</si>
  <si>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</si>
  <si>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</si>
  <si>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</si>
  <si>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</si>
  <si>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</si>
  <si>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</si>
  <si>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</si>
  <si>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</si>
  <si>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</si>
  <si>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</si>
  <si>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</si>
  <si>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</si>
  <si>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</si>
  <si>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</si>
  <si>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</si>
  <si>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</si>
  <si>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</si>
  <si>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</si>
  <si>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</si>
  <si>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</si>
  <si>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</si>
  <si>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</si>
  <si>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</si>
  <si>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</si>
  <si>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</si>
  <si>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</si>
  <si>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</si>
  <si>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</si>
  <si>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</si>
  <si>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</si>
  <si>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</si>
  <si>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</si>
  <si>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</si>
  <si>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</si>
  <si>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</si>
  <si>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</si>
  <si>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</si>
  <si>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</si>
  <si>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</si>
  <si>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</si>
  <si>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</si>
  <si>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</si>
  <si>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</si>
  <si>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</si>
  <si>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</si>
  <si>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</si>
  <si>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</si>
  <si>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</si>
  <si>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</si>
  <si>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</si>
  <si>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</si>
  <si>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</si>
  <si>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</si>
  <si>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</si>
  <si>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</si>
  <si>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</si>
  <si>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</si>
  <si>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</si>
  <si>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</si>
  <si>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</si>
  <si>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</si>
  <si>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</si>
  <si>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</si>
  <si>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</si>
  <si>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</si>
  <si>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</si>
  <si>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</si>
  <si>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</si>
  <si>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</si>
  <si>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</si>
  <si>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</si>
  <si>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</si>
  <si>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</si>
  <si>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</si>
  <si>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</si>
  <si>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</si>
  <si>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</si>
  <si>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</si>
  <si>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</si>
  <si>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</si>
  <si>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</si>
  <si>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</si>
  <si>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</si>
  <si>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</si>
  <si>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</si>
  <si>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</si>
  <si>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①</t>
    <phoneticPr fontId="3"/>
  </si>
  <si>
    <t>②</t>
    <phoneticPr fontId="3"/>
  </si>
  <si>
    <t>③</t>
    <phoneticPr fontId="3"/>
  </si>
  <si>
    <t>（参考）</t>
    <rPh sb="1" eb="3">
      <t>サンコウ</t>
    </rPh>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</si>
  <si>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</si>
  <si>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</si>
  <si>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</si>
  <si>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</si>
  <si>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</si>
  <si>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</si>
  <si>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</si>
  <si>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</si>
  <si>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</si>
  <si>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</si>
  <si>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</si>
  <si>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</si>
  <si>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</si>
  <si>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</si>
  <si>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03"/>
  </si>
  <si>
    <t>１ 多面的機能発揮促進事業の目標</t>
    <phoneticPr fontId="103"/>
  </si>
  <si>
    <t>１．現況</t>
    <rPh sb="2" eb="4">
      <t>ゲンキョウ</t>
    </rPh>
    <phoneticPr fontId="103"/>
  </si>
  <si>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</si>
  <si>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03"/>
  </si>
  <si>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</si>
  <si>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03"/>
  </si>
  <si>
    <t>　（１）多面的機能発揮促進事業の種類及び実施区域</t>
    <phoneticPr fontId="103"/>
  </si>
  <si>
    <t>　　① 種類（実施するものに○を付すこと。）</t>
    <phoneticPr fontId="103"/>
  </si>
  <si>
    <r>
      <t>１号事業</t>
    </r>
    <r>
      <rPr>
        <sz val="12"/>
        <color indexed="8"/>
        <rFont val="ＭＳ 明朝"/>
        <family val="1"/>
        <charset val="128"/>
      </rPr>
      <t>（多面的機能支払交付金）</t>
    </r>
    <phoneticPr fontId="10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</si>
  <si>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</si>
  <si>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3"/>
  </si>
  <si>
    <r>
      <t>２号事業</t>
    </r>
    <r>
      <rPr>
        <sz val="12"/>
        <color indexed="8"/>
        <rFont val="ＭＳ 明朝"/>
        <family val="1"/>
        <charset val="128"/>
      </rPr>
      <t>（中山間地域等直接支払交付金）</t>
    </r>
    <phoneticPr fontId="103"/>
  </si>
  <si>
    <r>
      <t>３号事業</t>
    </r>
    <r>
      <rPr>
        <sz val="12"/>
        <color indexed="8"/>
        <rFont val="ＭＳ 明朝"/>
        <family val="1"/>
        <charset val="128"/>
      </rPr>
      <t>（環境保全型農業直接支払交付金）</t>
    </r>
    <phoneticPr fontId="103"/>
  </si>
  <si>
    <r>
      <t>４号事業</t>
    </r>
    <r>
      <rPr>
        <sz val="12"/>
        <color indexed="8"/>
        <rFont val="ＭＳ 明朝"/>
        <family val="1"/>
        <charset val="128"/>
      </rPr>
      <t>（その他農業の有する多面的機能の発揮の促進に資する事業）</t>
    </r>
    <phoneticPr fontId="103"/>
  </si>
  <si>
    <t>　　② 実施区域</t>
    <phoneticPr fontId="103"/>
  </si>
  <si>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</si>
  <si>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03"/>
  </si>
  <si>
    <t>　　②２号事業</t>
    <rPh sb="4" eb="5">
      <t>ゴウ</t>
    </rPh>
    <rPh sb="5" eb="7">
      <t>ジギョウ</t>
    </rPh>
    <phoneticPr fontId="103"/>
  </si>
  <si>
    <t xml:space="preserve">  　 １）農業生産活動の内容</t>
    <rPh sb="6" eb="8">
      <t>ノウギョウ</t>
    </rPh>
    <rPh sb="8" eb="10">
      <t>セイサン</t>
    </rPh>
    <rPh sb="10" eb="12">
      <t>カツドウ</t>
    </rPh>
    <rPh sb="13" eb="15">
      <t>ナイヨウ</t>
    </rPh>
    <phoneticPr fontId="103"/>
  </si>
  <si>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3"/>
  </si>
  <si>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</si>
  <si>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03"/>
  </si>
  <si>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</si>
  <si>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03"/>
  </si>
  <si>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</si>
  <si>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</si>
  <si>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</si>
  <si>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</si>
  <si>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</si>
  <si>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</si>
  <si>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</si>
  <si>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</si>
  <si>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</si>
  <si>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</si>
  <si>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</si>
  <si>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</si>
  <si>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</si>
  <si>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</si>
  <si>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</si>
  <si>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</si>
  <si>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</si>
  <si>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</si>
  <si>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</si>
  <si>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</si>
  <si>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</si>
  <si>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</si>
  <si>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</si>
  <si>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</si>
  <si>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</si>
  <si>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</si>
  <si>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</si>
  <si>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</si>
  <si>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</si>
  <si>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</si>
  <si>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</si>
  <si>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</si>
  <si>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</si>
  <si>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</si>
  <si>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</si>
  <si>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</si>
  <si>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</si>
  <si>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</si>
  <si>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</si>
  <si>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</si>
  <si>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</si>
  <si>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</si>
  <si>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</si>
  <si>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</si>
  <si>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</si>
  <si>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</si>
  <si>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</si>
  <si>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</si>
  <si>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</si>
  <si>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</si>
  <si>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</si>
  <si>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</si>
  <si>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</si>
  <si>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</si>
  <si>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</si>
  <si>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</si>
  <si>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</si>
  <si>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</si>
  <si>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</si>
  <si>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</si>
  <si>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</si>
  <si>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</si>
  <si>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</si>
  <si>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</si>
  <si>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</si>
  <si>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</si>
  <si>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</si>
  <si>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</si>
  <si>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</si>
  <si>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</si>
  <si>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</si>
  <si>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</si>
  <si>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</si>
  <si>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</si>
  <si>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</si>
  <si>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</si>
  <si>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</si>
  <si>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</si>
  <si>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</si>
  <si>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</si>
  <si>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</si>
  <si>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</si>
  <si>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</si>
  <si>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</si>
  <si>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</si>
  <si>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</si>
  <si>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</si>
  <si>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</si>
  <si>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</si>
  <si>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</si>
  <si>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</si>
  <si>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</si>
  <si>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</si>
  <si>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</si>
  <si>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</si>
  <si>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</si>
  <si>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</si>
  <si>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</si>
  <si>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</si>
  <si>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</si>
  <si>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</si>
  <si>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</si>
  <si>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</si>
  <si>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</si>
  <si>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</si>
  <si>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</si>
  <si>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</si>
  <si>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</si>
  <si>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</si>
  <si>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</si>
  <si>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</si>
  <si>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</si>
  <si>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</si>
  <si>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</si>
  <si>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</si>
  <si>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3"/>
  </si>
  <si>
    <t>④その他（</t>
    <rPh sb="3" eb="4">
      <t>タ</t>
    </rPh>
    <phoneticPr fontId="83"/>
  </si>
  <si>
    <t>　　　）</t>
    <phoneticPr fontId="3"/>
  </si>
  <si>
    <t>⑥その他（</t>
    <rPh sb="3" eb="4">
      <t>タ</t>
    </rPh>
    <phoneticPr fontId="83"/>
  </si>
  <si>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</si>
  <si>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3"/>
  </si>
  <si>
    <t>農作業機械の老朽化及びオペレーターの不足</t>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</si>
  <si>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</si>
  <si>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3"/>
  </si>
  <si>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</si>
  <si>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3"/>
  </si>
  <si>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</si>
  <si>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</si>
  <si>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</si>
  <si>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</si>
  <si>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</si>
  <si>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</si>
  <si>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</si>
  <si>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</si>
  <si>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</si>
  <si>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</si>
  <si>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</si>
  <si>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</si>
  <si>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</si>
  <si>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</si>
  <si>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</si>
  <si>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</si>
  <si>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</si>
  <si>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</si>
  <si>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</si>
  <si>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</si>
  <si>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</si>
  <si>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</si>
  <si>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</si>
  <si>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</si>
  <si>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</si>
  <si>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</si>
  <si>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</si>
  <si>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</si>
  <si>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</si>
  <si>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</si>
  <si>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</si>
  <si>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</si>
  <si>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</si>
  <si>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</si>
  <si>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</si>
  <si>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</si>
  <si>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</si>
  <si>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</si>
  <si>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</si>
  <si>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</si>
  <si>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</si>
  <si>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</si>
  <si>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</si>
  <si>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</si>
  <si>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</si>
  <si>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</si>
  <si>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</si>
  <si>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</si>
  <si>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</si>
  <si>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</si>
  <si>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</si>
  <si>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</si>
  <si>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</si>
  <si>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</si>
  <si>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</si>
  <si>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</si>
  <si>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</si>
  <si>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</si>
  <si>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</si>
  <si>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</si>
  <si>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</si>
  <si>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</si>
  <si>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</si>
  <si>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</si>
  <si>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</si>
  <si>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</si>
  <si>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</si>
  <si>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</si>
  <si>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</si>
  <si>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</si>
  <si>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</si>
  <si>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</si>
  <si>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</si>
  <si>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</si>
  <si>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</si>
  <si>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</si>
  <si>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</si>
  <si>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</si>
  <si>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</si>
  <si>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</si>
  <si>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</si>
  <si>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</si>
  <si>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</si>
  <si>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</si>
  <si>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</si>
  <si>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</si>
  <si>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</si>
  <si>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</si>
  <si>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</si>
  <si>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</si>
  <si>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</si>
  <si>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</si>
  <si>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</si>
  <si>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</si>
  <si>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</si>
  <si>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</si>
  <si>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</si>
  <si>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 xml:space="preserve">別紙様式１
</t>
    </r>
    <r>
      <rPr>
        <sz val="8"/>
        <rFont val="メイリオ"/>
        <family val="3"/>
        <charset val="128"/>
      </rPr>
      <t>（共通部分）</t>
    </r>
    <phoneticPr fontId="3"/>
  </si>
  <si>
    <t>ウ）その他（</t>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</si>
  <si>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</si>
  <si>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</si>
  <si>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</si>
  <si>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</si>
  <si>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</si>
  <si>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</si>
  <si>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</si>
  <si>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</si>
  <si>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</si>
  <si>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</si>
  <si>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</si>
  <si>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</si>
  <si>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</si>
  <si>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</si>
  <si>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</si>
  <si>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</si>
  <si>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</si>
  <si>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</si>
  <si>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</si>
  <si>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Ａ</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</si>
  <si>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</si>
  <si>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</si>
  <si>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</si>
  <si>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</si>
  <si>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</si>
  <si>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</si>
  <si>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</si>
  <si>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</si>
  <si>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</si>
  <si>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</si>
  <si>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</si>
  <si>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</si>
  <si>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</si>
  <si>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</si>
  <si>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</si>
  <si>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</si>
  <si>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</si>
  <si>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</si>
  <si>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</si>
  <si>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</si>
  <si>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</si>
  <si>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</si>
  <si>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</si>
  <si>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</si>
  <si>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</si>
  <si>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</si>
  <si>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</si>
  <si>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</si>
  <si>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</si>
  <si>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</si>
  <si>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</si>
  <si>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</si>
  <si>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</si>
  <si>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</si>
  <si>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</si>
  <si>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</si>
  <si>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</si>
  <si>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</si>
  <si>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</si>
  <si>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</si>
  <si>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</si>
  <si>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</si>
  <si>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</si>
  <si>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</si>
  <si>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</si>
  <si>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83"/>
  </si>
  <si>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03"/>
  </si>
  <si>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</si>
  <si>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</si>
  <si>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</si>
  <si>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</si>
  <si>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</si>
  <si>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</si>
  <si>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</si>
  <si>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</si>
  <si>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</si>
  <si>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</si>
  <si>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</si>
  <si>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</si>
  <si>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</si>
  <si>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</si>
  <si>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</si>
  <si>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</si>
  <si>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</si>
  <si>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</si>
  <si>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</si>
  <si>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金銭出納簿（多面的機能支払交付金の様式）</t>
    <phoneticPr fontId="3"/>
  </si>
  <si>
    <t>活動記録（多面的機能支払交付金の様式）</t>
    <rPh sb="0" eb="4">
      <t>カツドウキロク</t>
    </rPh>
    <phoneticPr fontId="3"/>
  </si>
  <si>
    <t>活動記録（多面的機能支払交付金の様式）</t>
    <phoneticPr fontId="3"/>
  </si>
  <si>
    <t>金銭出納簿（多面的機能支払交付金の様式）</t>
    <rPh sb="0" eb="5">
      <t>キンセンスイトウボ</t>
    </rPh>
    <phoneticPr fontId="3"/>
  </si>
  <si>
    <t>あいうえおしゅうらくきょうてい</t>
    <phoneticPr fontId="3"/>
  </si>
  <si>
    <t>特認基準（急傾斜）</t>
    <rPh sb="0" eb="2">
      <t>トクニン</t>
    </rPh>
    <rPh sb="2" eb="4">
      <t>キジュン</t>
    </rPh>
    <rPh sb="5" eb="8">
      <t>キュウケイシャ</t>
    </rPh>
    <phoneticPr fontId="3"/>
  </si>
  <si>
    <t>特認基準（緩傾斜）</t>
    <rPh sb="0" eb="2">
      <t>トクニン</t>
    </rPh>
    <rPh sb="2" eb="4">
      <t>キジュン</t>
    </rPh>
    <phoneticPr fontId="3"/>
  </si>
  <si>
    <t>特認基準（急傾斜）</t>
    <rPh sb="0" eb="2">
      <t>トクニン</t>
    </rPh>
    <rPh sb="2" eb="4">
      <t>キジュン</t>
    </rPh>
    <phoneticPr fontId="3"/>
  </si>
  <si>
    <t>←各地目、単価設定を修正（特認基準→特認基準（急傾斜））</t>
    <rPh sb="1" eb="4">
      <t>カクチモク</t>
    </rPh>
    <rPh sb="5" eb="9">
      <t>タンカセッテイ</t>
    </rPh>
    <rPh sb="10" eb="12">
      <t>シュウセイ</t>
    </rPh>
    <rPh sb="13" eb="17">
      <t>トクニンキジュン</t>
    </rPh>
    <rPh sb="18" eb="22">
      <t>トクニンキジュン</t>
    </rPh>
    <rPh sb="23" eb="26">
      <t>キュウケイシャ</t>
    </rPh>
    <phoneticPr fontId="3"/>
  </si>
  <si>
    <t>←単価設定を追加（特認基準（緩傾斜））</t>
    <rPh sb="1" eb="5">
      <t>タンカセッテイ</t>
    </rPh>
    <rPh sb="6" eb="8">
      <t>ツイカ</t>
    </rPh>
    <rPh sb="9" eb="13">
      <t>トクニンキジュン</t>
    </rPh>
    <rPh sb="14" eb="17">
      <t>カンケイシャ</t>
    </rPh>
    <phoneticPr fontId="3"/>
  </si>
  <si>
    <t>特認基準（緩傾斜）</t>
    <rPh sb="0" eb="2">
      <t>トクニン</t>
    </rPh>
    <rPh sb="2" eb="4">
      <t>キジュン</t>
    </rPh>
    <rPh sb="5" eb="8">
      <t>カンケイシャ</t>
    </rPh>
    <phoneticPr fontId="3"/>
  </si>
  <si>
    <t>←単価設定を削除</t>
    <rPh sb="1" eb="5">
      <t>タンカセッテイ</t>
    </rPh>
    <rPh sb="6" eb="8">
      <t>サクジョ</t>
    </rPh>
    <phoneticPr fontId="3"/>
  </si>
  <si>
    <t>←単価設定を追加</t>
    <rPh sb="1" eb="5">
      <t>タンカセッテイ</t>
    </rPh>
    <rPh sb="6" eb="8">
      <t>ツイカ</t>
    </rPh>
    <phoneticPr fontId="3"/>
  </si>
  <si>
    <t>特認基準（緩傾斜）</t>
    <phoneticPr fontId="3"/>
  </si>
  <si>
    <t>令和７年　　月　　日</t>
    <rPh sb="0" eb="2">
      <t>レイワ</t>
    </rPh>
    <phoneticPr fontId="3"/>
  </si>
  <si>
    <t>飯南町長　</t>
    <rPh sb="0" eb="2">
      <t>イイナン</t>
    </rPh>
    <rPh sb="2" eb="3">
      <t>チョウ</t>
    </rPh>
    <rPh sb="3" eb="4">
      <t>チョウ</t>
    </rPh>
    <phoneticPr fontId="3"/>
  </si>
  <si>
    <t>□□集落協定</t>
    <rPh sb="2" eb="4">
      <t>シュウラク</t>
    </rPh>
    <rPh sb="4" eb="6">
      <t>キョウテイ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</si>
</sst>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 numFmtId="200" formatCode="#&quot;日&quot;"/>
    <numFmt numFmtId="201" formatCode="#&quot; 日&quot;"/>
  </numFmts>
  <fonts count="1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sz val="9"/>
      <name val="メイリオ"/>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99"/>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0" fillId="0" borderId="0"/>
    <xf numFmtId="0" fontId="20" fillId="0" borderId="0">
      <alignment vertical="center"/>
    </xf>
    <xf numFmtId="0" fontId="2" fillId="0" borderId="0">
      <alignment vertical="center"/>
    </xf>
    <xf numFmtId="0" fontId="19" fillId="0" borderId="0"/>
    <xf numFmtId="0" fontId="20" fillId="0" borderId="0">
      <alignment vertical="center"/>
    </xf>
    <xf numFmtId="0" fontId="2" fillId="0" borderId="0"/>
    <xf numFmtId="0" fontId="20" fillId="0" borderId="0">
      <alignment vertical="center"/>
    </xf>
    <xf numFmtId="0" fontId="20" fillId="0" borderId="0">
      <alignment vertical="center"/>
    </xf>
    <xf numFmtId="0" fontId="21" fillId="0" borderId="0">
      <alignment vertical="center"/>
    </xf>
    <xf numFmtId="0" fontId="2" fillId="0" borderId="0"/>
    <xf numFmtId="0" fontId="2" fillId="0" borderId="0"/>
    <xf numFmtId="0" fontId="30" fillId="0" borderId="0">
      <alignment vertical="center"/>
    </xf>
    <xf numFmtId="0" fontId="18" fillId="0" borderId="0">
      <alignment vertical="center"/>
    </xf>
    <xf numFmtId="0" fontId="1" fillId="0" borderId="0">
      <alignment vertical="center"/>
    </xf>
    <xf numFmtId="0" fontId="116" fillId="0" borderId="0" applyNumberFormat="0" applyFill="0" applyBorder="0" applyAlignment="0" applyProtection="0">
      <alignment vertical="center"/>
    </xf>
    <xf numFmtId="0" fontId="12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3" fillId="0" borderId="0">
      <alignment vertical="center"/>
    </xf>
  </cellStyleXfs>
  <cellXfs count="1646">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2" fillId="0" borderId="0" xfId="0" applyFont="1" applyFill="1" applyAlignment="1">
      <alignment vertical="center"/>
    </xf>
    <xf numFmtId="0" fontId="15" fillId="0" borderId="0" xfId="0" applyFont="1">
      <alignment vertical="center"/>
    </xf>
    <xf numFmtId="0" fontId="6" fillId="0" borderId="17" xfId="0" applyFont="1" applyBorder="1">
      <alignment vertical="center"/>
    </xf>
    <xf numFmtId="0" fontId="11"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0" xfId="0" applyFont="1" applyBorder="1">
      <alignment vertical="center"/>
    </xf>
    <xf numFmtId="0" fontId="6" fillId="0" borderId="38" xfId="0" applyFont="1" applyBorder="1">
      <alignment vertical="center"/>
    </xf>
    <xf numFmtId="0" fontId="6" fillId="0" borderId="51" xfId="0" applyFont="1" applyBorder="1">
      <alignment vertical="center"/>
    </xf>
    <xf numFmtId="0" fontId="6" fillId="0" borderId="46" xfId="0" applyFont="1" applyBorder="1">
      <alignment vertical="center"/>
    </xf>
    <xf numFmtId="0" fontId="6" fillId="0" borderId="52" xfId="0" applyFont="1" applyBorder="1">
      <alignment vertical="center"/>
    </xf>
    <xf numFmtId="0" fontId="6" fillId="0" borderId="53"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0" fillId="0" borderId="1" xfId="0" applyFont="1" applyBorder="1">
      <alignment vertical="center"/>
    </xf>
    <xf numFmtId="0" fontId="26" fillId="0" borderId="0" xfId="0" applyFont="1" applyFill="1" applyBorder="1" applyAlignment="1">
      <alignment vertical="center"/>
    </xf>
    <xf numFmtId="0" fontId="26"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6"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4" fillId="0" borderId="0" xfId="0" applyFont="1">
      <alignment vertical="center"/>
    </xf>
    <xf numFmtId="0" fontId="21" fillId="0" borderId="0" xfId="0" applyFont="1">
      <alignment vertical="center"/>
    </xf>
    <xf numFmtId="0" fontId="32" fillId="0" borderId="0" xfId="0" applyFont="1" applyAlignment="1">
      <alignment horizontal="center" vertical="center"/>
    </xf>
    <xf numFmtId="0" fontId="31" fillId="0" borderId="0" xfId="15" applyFont="1" applyAlignment="1" applyProtection="1">
      <alignment horizontal="center" vertical="center"/>
      <protection locked="0"/>
    </xf>
    <xf numFmtId="0" fontId="35" fillId="0" borderId="0" xfId="15" applyFont="1" applyAlignment="1" applyProtection="1">
      <protection locked="0"/>
    </xf>
    <xf numFmtId="0" fontId="32" fillId="0" borderId="0" xfId="15" applyFont="1" applyBorder="1" applyAlignment="1" applyProtection="1">
      <alignment vertical="center" wrapText="1"/>
      <protection locked="0"/>
    </xf>
    <xf numFmtId="0" fontId="32" fillId="0" borderId="0" xfId="0" applyFont="1" applyBorder="1" applyAlignment="1">
      <alignment vertical="center" wrapText="1"/>
    </xf>
    <xf numFmtId="0" fontId="32" fillId="0" borderId="0" xfId="15" applyFont="1" applyBorder="1" applyAlignment="1" applyProtection="1">
      <alignment horizontal="center" vertical="center" textRotation="255" wrapText="1"/>
      <protection locked="0"/>
    </xf>
    <xf numFmtId="0" fontId="32" fillId="0" borderId="0" xfId="0" applyFont="1" applyBorder="1" applyAlignment="1">
      <alignment horizontal="center" vertical="center" textRotation="255" wrapText="1"/>
    </xf>
    <xf numFmtId="0" fontId="25" fillId="0" borderId="0" xfId="15" applyFont="1" applyBorder="1" applyAlignment="1" applyProtection="1">
      <alignment vertical="center"/>
      <protection locked="0"/>
    </xf>
    <xf numFmtId="0" fontId="21" fillId="0" borderId="0" xfId="15" applyFont="1" applyBorder="1" applyAlignment="1" applyProtection="1">
      <alignment horizontal="center" vertical="center"/>
      <protection locked="0"/>
    </xf>
    <xf numFmtId="0" fontId="24" fillId="0" borderId="0" xfId="15" applyFont="1" applyBorder="1" applyAlignment="1" applyProtection="1">
      <alignment vertical="center"/>
      <protection locked="0"/>
    </xf>
    <xf numFmtId="0" fontId="34" fillId="0" borderId="0" xfId="15" applyFont="1" applyBorder="1" applyAlignment="1" applyProtection="1">
      <alignment vertical="center"/>
      <protection locked="0"/>
    </xf>
    <xf numFmtId="0" fontId="34" fillId="0" borderId="0" xfId="0" applyFont="1" applyBorder="1" applyAlignment="1">
      <alignment horizontal="left" vertical="center" wrapText="1"/>
    </xf>
    <xf numFmtId="0" fontId="36" fillId="0" borderId="0" xfId="15" applyFont="1" applyBorder="1" applyAlignment="1" applyProtection="1">
      <alignment vertical="center"/>
      <protection locked="0"/>
    </xf>
    <xf numFmtId="0" fontId="24" fillId="0" borderId="0" xfId="0" applyFont="1" applyBorder="1" applyAlignment="1">
      <alignment vertical="center"/>
    </xf>
    <xf numFmtId="0" fontId="34" fillId="0" borderId="0" xfId="0" applyFont="1" applyBorder="1" applyAlignment="1">
      <alignment vertical="center"/>
    </xf>
    <xf numFmtId="0" fontId="27" fillId="0" borderId="0" xfId="14" applyFont="1"/>
    <xf numFmtId="0" fontId="23" fillId="0" borderId="0" xfId="0" applyFont="1" applyAlignment="1">
      <alignment horizontal="left" vertical="center"/>
    </xf>
    <xf numFmtId="0" fontId="27" fillId="0" borderId="0" xfId="14" applyFont="1" applyAlignment="1">
      <alignment wrapText="1"/>
    </xf>
    <xf numFmtId="0" fontId="38" fillId="0" borderId="0" xfId="0" applyFont="1">
      <alignment vertical="center"/>
    </xf>
    <xf numFmtId="0" fontId="27" fillId="0" borderId="0" xfId="14" applyFont="1" applyAlignment="1">
      <alignment horizontal="left" wrapText="1"/>
    </xf>
    <xf numFmtId="0" fontId="27" fillId="0" borderId="0" xfId="14" applyFont="1" applyAlignment="1">
      <alignment horizontal="left"/>
    </xf>
    <xf numFmtId="0" fontId="23" fillId="0" borderId="0" xfId="0" applyFont="1" applyAlignment="1">
      <alignment horizontal="left" vertical="center"/>
    </xf>
    <xf numFmtId="0" fontId="49"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0" fillId="0" borderId="44" xfId="0" applyFont="1" applyBorder="1">
      <alignment vertical="center"/>
    </xf>
    <xf numFmtId="0" fontId="6" fillId="0" borderId="0" xfId="0" applyFont="1" applyBorder="1" applyAlignment="1">
      <alignment horizontal="left" vertical="center"/>
    </xf>
    <xf numFmtId="0" fontId="10" fillId="0" borderId="0" xfId="0" applyFont="1" applyBorder="1">
      <alignment vertical="center"/>
    </xf>
    <xf numFmtId="0" fontId="10" fillId="0" borderId="0" xfId="0" applyFont="1" applyBorder="1" applyAlignment="1">
      <alignment vertical="center" wrapText="1"/>
    </xf>
    <xf numFmtId="0" fontId="15" fillId="0" borderId="0" xfId="0" applyFont="1" applyAlignment="1">
      <alignment horizontal="right" vertical="center"/>
    </xf>
    <xf numFmtId="0" fontId="8"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9" fillId="0" borderId="0" xfId="0" applyFont="1">
      <alignment vertical="center"/>
    </xf>
    <xf numFmtId="0" fontId="17" fillId="0" borderId="0" xfId="0" applyFont="1" applyAlignment="1">
      <alignment horizontal="right" vertical="center"/>
    </xf>
    <xf numFmtId="0" fontId="17" fillId="0" borderId="0" xfId="0" applyFont="1">
      <alignment vertical="center"/>
    </xf>
    <xf numFmtId="0" fontId="51"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4" xfId="0" applyBorder="1" applyAlignment="1">
      <alignment vertical="center" shrinkToFit="1"/>
    </xf>
    <xf numFmtId="0" fontId="15" fillId="0" borderId="0" xfId="0" applyFont="1">
      <alignment vertical="center"/>
    </xf>
    <xf numFmtId="0" fontId="55"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4" xfId="0" applyBorder="1">
      <alignment vertical="center"/>
    </xf>
    <xf numFmtId="0" fontId="0" fillId="2" borderId="44" xfId="0" applyFill="1" applyBorder="1">
      <alignment vertical="center"/>
    </xf>
    <xf numFmtId="0" fontId="57" fillId="0" borderId="44" xfId="0" applyFont="1" applyBorder="1">
      <alignment vertical="center"/>
    </xf>
    <xf numFmtId="0" fontId="15" fillId="0" borderId="0" xfId="0" applyFont="1">
      <alignment vertical="center"/>
    </xf>
    <xf numFmtId="0" fontId="6" fillId="0" borderId="0" xfId="0" applyFont="1">
      <alignment vertical="center"/>
    </xf>
    <xf numFmtId="58" fontId="33"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2" fillId="0" borderId="0" xfId="14" applyFont="1" applyAlignment="1">
      <alignment shrinkToFit="1"/>
    </xf>
    <xf numFmtId="0" fontId="27" fillId="0" borderId="0" xfId="14" applyFont="1" applyAlignment="1">
      <alignment shrinkToFit="1"/>
    </xf>
    <xf numFmtId="0" fontId="45" fillId="7" borderId="42" xfId="0" applyFont="1" applyFill="1" applyBorder="1" applyAlignment="1">
      <alignment horizontal="center" vertical="center" shrinkToFit="1"/>
    </xf>
    <xf numFmtId="0" fontId="45" fillId="7" borderId="42" xfId="0" applyFont="1" applyFill="1" applyBorder="1" applyAlignment="1">
      <alignment horizontal="left" vertical="center" shrinkToFit="1"/>
    </xf>
    <xf numFmtId="0" fontId="45" fillId="7" borderId="42"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5" fillId="0" borderId="0" xfId="0" applyFont="1">
      <alignment vertical="center"/>
    </xf>
    <xf numFmtId="0" fontId="0" fillId="0" borderId="72" xfId="0" applyBorder="1">
      <alignment vertical="center"/>
    </xf>
    <xf numFmtId="0" fontId="9" fillId="0" borderId="17" xfId="0" applyFont="1" applyBorder="1">
      <alignment vertical="center"/>
    </xf>
    <xf numFmtId="0" fontId="15" fillId="0" borderId="72" xfId="0" applyFont="1" applyBorder="1">
      <alignment vertical="center"/>
    </xf>
    <xf numFmtId="0" fontId="8" fillId="0" borderId="17" xfId="0" applyFont="1" applyBorder="1">
      <alignment vertical="center"/>
    </xf>
    <xf numFmtId="0" fontId="9" fillId="0" borderId="72" xfId="0" applyFont="1" applyBorder="1">
      <alignment vertical="center"/>
    </xf>
    <xf numFmtId="0" fontId="9" fillId="0" borderId="82"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2" fillId="0" borderId="0" xfId="0" applyFont="1">
      <alignment vertical="center"/>
    </xf>
    <xf numFmtId="0" fontId="6" fillId="3" borderId="0" xfId="0" applyFont="1" applyFill="1">
      <alignment vertical="center"/>
    </xf>
    <xf numFmtId="0" fontId="73" fillId="0" borderId="0" xfId="0" applyFont="1">
      <alignment vertical="center"/>
    </xf>
    <xf numFmtId="0" fontId="74" fillId="0" borderId="0" xfId="15" applyFont="1" applyAlignment="1" applyProtection="1">
      <alignment horizontal="center" vertical="center"/>
      <protection locked="0"/>
    </xf>
    <xf numFmtId="0" fontId="43" fillId="0" borderId="0" xfId="14" applyFont="1" applyAlignment="1" applyProtection="1">
      <alignment horizontal="left" vertical="center"/>
      <protection locked="0"/>
    </xf>
    <xf numFmtId="0" fontId="14" fillId="0" borderId="0" xfId="0" applyFont="1" applyProtection="1">
      <alignment vertical="center"/>
      <protection locked="0"/>
    </xf>
    <xf numFmtId="0" fontId="27" fillId="0" borderId="0" xfId="14" applyFont="1" applyProtection="1">
      <protection locked="0"/>
    </xf>
    <xf numFmtId="0" fontId="27" fillId="3" borderId="0" xfId="14" applyFont="1" applyFill="1" applyProtection="1">
      <protection locked="0"/>
    </xf>
    <xf numFmtId="0" fontId="8" fillId="0" borderId="0" xfId="0" applyFont="1" applyAlignment="1" applyProtection="1">
      <alignment horizontal="left" vertical="center"/>
    </xf>
    <xf numFmtId="0" fontId="23"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3"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1" fillId="8" borderId="55" xfId="0" applyFont="1" applyFill="1" applyBorder="1" applyAlignment="1" applyProtection="1">
      <alignment horizontal="center" vertical="center"/>
    </xf>
    <xf numFmtId="0" fontId="41" fillId="9" borderId="27" xfId="0" applyFont="1" applyFill="1" applyBorder="1" applyAlignment="1" applyProtection="1">
      <alignment horizontal="center" vertical="center" wrapText="1"/>
    </xf>
    <xf numFmtId="0" fontId="61" fillId="9" borderId="27" xfId="0" applyFont="1" applyFill="1" applyBorder="1" applyAlignment="1" applyProtection="1">
      <alignment horizontal="center" vertical="center" wrapText="1"/>
    </xf>
    <xf numFmtId="38" fontId="23" fillId="0" borderId="0" xfId="0" applyNumberFormat="1" applyFont="1" applyAlignment="1" applyProtection="1">
      <alignment horizontal="left" vertical="center" shrinkToFit="1"/>
    </xf>
    <xf numFmtId="0" fontId="0" fillId="0" borderId="46" xfId="0" applyBorder="1" applyAlignment="1" applyProtection="1">
      <alignment horizontal="center" vertical="center"/>
    </xf>
    <xf numFmtId="0" fontId="38" fillId="8" borderId="44" xfId="0" applyFont="1" applyFill="1" applyBorder="1" applyAlignment="1" applyProtection="1">
      <alignment horizontal="center" vertical="center"/>
    </xf>
    <xf numFmtId="0" fontId="38" fillId="8" borderId="49" xfId="0" applyFont="1" applyFill="1" applyBorder="1" applyAlignment="1" applyProtection="1">
      <alignment horizontal="center" vertical="center"/>
    </xf>
    <xf numFmtId="0" fontId="44" fillId="0" borderId="0" xfId="0" applyFont="1" applyAlignment="1" applyProtection="1">
      <alignment horizontal="left" vertical="center"/>
    </xf>
    <xf numFmtId="0" fontId="23" fillId="0" borderId="0" xfId="0" applyFont="1" applyAlignment="1" applyProtection="1">
      <alignment horizontal="left" vertical="center" wrapText="1"/>
    </xf>
    <xf numFmtId="0" fontId="38" fillId="0" borderId="0" xfId="0" applyFont="1" applyProtection="1">
      <alignment vertical="center"/>
    </xf>
    <xf numFmtId="0" fontId="23" fillId="0" borderId="0" xfId="0" applyFont="1" applyProtection="1">
      <alignment vertical="center"/>
    </xf>
    <xf numFmtId="0" fontId="38" fillId="7" borderId="46" xfId="0" applyFont="1" applyFill="1" applyBorder="1" applyAlignment="1" applyProtection="1">
      <alignment horizontal="left" vertical="center" shrinkToFit="1"/>
    </xf>
    <xf numFmtId="0" fontId="43" fillId="0" borderId="0" xfId="14" applyFont="1" applyAlignment="1" applyProtection="1">
      <alignment horizontal="left" vertical="center"/>
    </xf>
    <xf numFmtId="0" fontId="44" fillId="0" borderId="0" xfId="0" applyFont="1" applyAlignment="1" applyProtection="1">
      <alignment horizontal="right" vertical="center"/>
    </xf>
    <xf numFmtId="0" fontId="43" fillId="0" borderId="0" xfId="14" applyFont="1" applyAlignment="1" applyProtection="1">
      <alignment horizontal="left" vertical="center" wrapText="1"/>
    </xf>
    <xf numFmtId="0" fontId="44" fillId="0" borderId="0" xfId="0" applyFont="1" applyAlignment="1" applyProtection="1">
      <alignment horizontal="right" vertical="top" wrapText="1"/>
    </xf>
    <xf numFmtId="0" fontId="9" fillId="8" borderId="49" xfId="14" applyFont="1" applyFill="1" applyBorder="1" applyAlignment="1" applyProtection="1">
      <alignment horizontal="center" vertical="center"/>
    </xf>
    <xf numFmtId="0" fontId="9" fillId="8" borderId="45" xfId="14" applyFont="1" applyFill="1" applyBorder="1" applyAlignment="1" applyProtection="1">
      <alignment horizontal="center" vertical="center"/>
    </xf>
    <xf numFmtId="0" fontId="0" fillId="0" borderId="48" xfId="0" applyBorder="1" applyAlignment="1" applyProtection="1">
      <alignment horizontal="left" vertical="center" wrapText="1"/>
    </xf>
    <xf numFmtId="0" fontId="48" fillId="8" borderId="44" xfId="0" applyFont="1" applyFill="1" applyBorder="1" applyAlignment="1" applyProtection="1">
      <alignment horizontal="center" vertical="center"/>
    </xf>
    <xf numFmtId="0" fontId="48" fillId="3" borderId="9" xfId="0" applyFont="1" applyFill="1" applyBorder="1" applyAlignment="1" applyProtection="1">
      <alignment horizontal="center" vertical="center" wrapText="1"/>
    </xf>
    <xf numFmtId="0" fontId="47" fillId="3" borderId="48" xfId="0" applyFont="1" applyFill="1" applyBorder="1" applyAlignment="1" applyProtection="1">
      <alignment horizontal="center" vertical="center"/>
    </xf>
    <xf numFmtId="0" fontId="48" fillId="7" borderId="49" xfId="0" applyFont="1" applyFill="1" applyBorder="1" applyAlignment="1" applyProtection="1">
      <alignment horizontal="center" vertical="top"/>
    </xf>
    <xf numFmtId="0" fontId="48" fillId="3" borderId="11" xfId="0" applyFont="1" applyFill="1" applyBorder="1" applyAlignment="1" applyProtection="1">
      <alignment horizontal="center" vertical="top" wrapText="1"/>
    </xf>
    <xf numFmtId="0" fontId="48" fillId="3" borderId="0" xfId="0" applyFont="1" applyFill="1" applyBorder="1" applyAlignment="1" applyProtection="1">
      <alignment horizontal="center" vertical="center"/>
    </xf>
    <xf numFmtId="0" fontId="48" fillId="3" borderId="8" xfId="0" applyFont="1" applyFill="1" applyBorder="1" applyAlignment="1" applyProtection="1">
      <alignment horizontal="center" vertical="top"/>
    </xf>
    <xf numFmtId="0" fontId="48" fillId="7" borderId="7" xfId="0" applyFont="1" applyFill="1" applyBorder="1" applyAlignment="1" applyProtection="1">
      <alignment horizontal="center" vertical="top"/>
    </xf>
    <xf numFmtId="0" fontId="48" fillId="3" borderId="11" xfId="0" applyFont="1" applyFill="1" applyBorder="1" applyAlignment="1" applyProtection="1">
      <alignment horizontal="center" vertical="center" wrapText="1"/>
    </xf>
    <xf numFmtId="0" fontId="47" fillId="3" borderId="8" xfId="0" applyFont="1" applyFill="1" applyBorder="1" applyAlignment="1" applyProtection="1">
      <alignment horizontal="center" vertical="center"/>
    </xf>
    <xf numFmtId="0" fontId="48" fillId="7" borderId="3" xfId="0" applyFont="1" applyFill="1" applyBorder="1" applyAlignment="1" applyProtection="1">
      <alignment horizontal="center" vertical="top"/>
    </xf>
    <xf numFmtId="0" fontId="48" fillId="7" borderId="44" xfId="0" applyFont="1" applyFill="1" applyBorder="1" applyAlignment="1" applyProtection="1">
      <alignment horizontal="center" vertical="top"/>
    </xf>
    <xf numFmtId="0" fontId="48" fillId="3" borderId="5" xfId="0" applyFont="1" applyFill="1" applyBorder="1" applyAlignment="1" applyProtection="1">
      <alignment horizontal="center" vertical="top" wrapText="1"/>
    </xf>
    <xf numFmtId="0" fontId="48" fillId="3" borderId="12" xfId="0" applyFont="1" applyFill="1" applyBorder="1" applyAlignment="1" applyProtection="1">
      <alignment horizontal="center" vertical="top"/>
    </xf>
    <xf numFmtId="0" fontId="48" fillId="3" borderId="13" xfId="0" applyFont="1" applyFill="1" applyBorder="1" applyAlignment="1" applyProtection="1">
      <alignment horizontal="center" vertical="top"/>
    </xf>
    <xf numFmtId="0" fontId="48" fillId="7" borderId="45" xfId="0" applyFont="1" applyFill="1" applyBorder="1" applyAlignment="1" applyProtection="1">
      <alignment horizontal="center" vertical="top"/>
    </xf>
    <xf numFmtId="0" fontId="8" fillId="0" borderId="0" xfId="14" applyFont="1" applyAlignment="1" applyProtection="1">
      <alignment horizontal="center" vertical="center"/>
    </xf>
    <xf numFmtId="0" fontId="23" fillId="0" borderId="0" xfId="0" applyFont="1" applyAlignment="1" applyProtection="1">
      <alignment horizontal="center" vertical="center"/>
    </xf>
    <xf numFmtId="0" fontId="44"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69" fillId="0" borderId="0" xfId="0" applyFont="1" applyProtection="1">
      <alignment vertical="center"/>
      <protection locked="0"/>
    </xf>
    <xf numFmtId="0" fontId="70" fillId="0" borderId="0" xfId="0" applyFont="1" applyAlignment="1" applyProtection="1">
      <alignment vertical="center"/>
    </xf>
    <xf numFmtId="0" fontId="15" fillId="0" borderId="0" xfId="0" applyFont="1" applyProtection="1">
      <alignment vertical="center"/>
    </xf>
    <xf numFmtId="0" fontId="0" fillId="0" borderId="0" xfId="0" applyProtection="1">
      <alignment vertical="center"/>
    </xf>
    <xf numFmtId="0" fontId="69"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5" fillId="0" borderId="0" xfId="0" applyFont="1" applyAlignment="1" applyProtection="1">
      <alignment vertical="top"/>
    </xf>
    <xf numFmtId="0" fontId="8" fillId="0" borderId="0" xfId="0" applyFont="1" applyAlignment="1" applyProtection="1">
      <alignment vertical="top"/>
    </xf>
    <xf numFmtId="0" fontId="69"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3" fillId="3" borderId="55" xfId="0" applyFont="1" applyFill="1" applyBorder="1" applyAlignment="1" applyProtection="1">
      <alignment horizontal="center" vertical="center" wrapText="1"/>
    </xf>
    <xf numFmtId="0" fontId="43" fillId="3" borderId="66" xfId="0" applyFont="1" applyFill="1" applyBorder="1" applyAlignment="1" applyProtection="1">
      <alignment vertical="center" wrapText="1"/>
    </xf>
    <xf numFmtId="38" fontId="43" fillId="5" borderId="27" xfId="2" applyFont="1" applyFill="1" applyBorder="1" applyAlignment="1" applyProtection="1">
      <alignment vertical="center" shrinkToFit="1"/>
    </xf>
    <xf numFmtId="0" fontId="43" fillId="3" borderId="67" xfId="0" applyFont="1" applyFill="1" applyBorder="1" applyAlignment="1" applyProtection="1">
      <alignment horizontal="center" vertical="center" wrapText="1"/>
    </xf>
    <xf numFmtId="0" fontId="43" fillId="3" borderId="66" xfId="0" applyFont="1" applyFill="1" applyBorder="1" applyAlignment="1" applyProtection="1">
      <alignment horizontal="center" vertical="center" wrapText="1"/>
    </xf>
    <xf numFmtId="38" fontId="43" fillId="3" borderId="67" xfId="0" applyNumberFormat="1" applyFont="1" applyFill="1" applyBorder="1" applyAlignment="1" applyProtection="1">
      <alignment horizontal="center" vertical="center" wrapText="1"/>
    </xf>
    <xf numFmtId="0" fontId="43" fillId="3" borderId="68" xfId="0" applyFont="1" applyFill="1" applyBorder="1" applyAlignment="1" applyProtection="1">
      <alignment horizontal="center" vertical="center" wrapText="1"/>
    </xf>
    <xf numFmtId="38" fontId="0" fillId="0" borderId="0" xfId="0" applyNumberFormat="1" applyProtection="1">
      <alignment vertical="center"/>
    </xf>
    <xf numFmtId="0" fontId="10" fillId="0" borderId="84" xfId="0" applyFont="1" applyBorder="1" applyAlignment="1">
      <alignment horizontal="center" vertical="center"/>
    </xf>
    <xf numFmtId="0" fontId="41" fillId="8" borderId="27" xfId="0" applyFont="1" applyFill="1" applyBorder="1" applyAlignment="1" applyProtection="1">
      <alignment horizontal="center" vertical="center" wrapText="1"/>
    </xf>
    <xf numFmtId="0" fontId="41" fillId="8" borderId="51" xfId="0" applyFont="1" applyFill="1" applyBorder="1" applyAlignment="1" applyProtection="1">
      <alignment horizontal="left" vertical="center"/>
    </xf>
    <xf numFmtId="0" fontId="41" fillId="8" borderId="46" xfId="0" applyFont="1" applyFill="1" applyBorder="1" applyAlignment="1" applyProtection="1">
      <alignment horizontal="left" vertical="center"/>
    </xf>
    <xf numFmtId="0" fontId="41" fillId="8" borderId="47" xfId="0" applyFont="1" applyFill="1" applyBorder="1" applyAlignment="1" applyProtection="1">
      <alignment horizontal="left" vertical="center"/>
    </xf>
    <xf numFmtId="0" fontId="41" fillId="8" borderId="87" xfId="0" applyFont="1" applyFill="1" applyBorder="1" applyAlignment="1" applyProtection="1">
      <alignment horizontal="center" vertical="center" wrapText="1"/>
    </xf>
    <xf numFmtId="0" fontId="76" fillId="0" borderId="0" xfId="0" applyFont="1">
      <alignment vertical="center"/>
    </xf>
    <xf numFmtId="0" fontId="36" fillId="0" borderId="0" xfId="15" applyFont="1" applyBorder="1" applyAlignment="1" applyProtection="1">
      <alignment vertical="top"/>
      <protection locked="0"/>
    </xf>
    <xf numFmtId="0" fontId="72" fillId="0" borderId="0" xfId="0" applyFont="1" applyAlignment="1">
      <alignment vertical="top"/>
    </xf>
    <xf numFmtId="0" fontId="24" fillId="0" borderId="0" xfId="0" applyFont="1" applyAlignment="1">
      <alignment vertical="top"/>
    </xf>
    <xf numFmtId="0" fontId="0" fillId="0" borderId="0" xfId="0" applyAlignment="1" applyProtection="1">
      <alignment vertical="top"/>
      <protection locked="0"/>
    </xf>
    <xf numFmtId="0" fontId="22" fillId="0" borderId="0" xfId="15" applyFont="1" applyProtection="1">
      <alignment vertical="center"/>
      <protection locked="0"/>
    </xf>
    <xf numFmtId="0" fontId="41"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2" fillId="0" borderId="0" xfId="15" applyFont="1" applyBorder="1" applyAlignment="1" applyProtection="1">
      <alignment vertical="top"/>
      <protection locked="0"/>
    </xf>
    <xf numFmtId="0" fontId="22" fillId="0" borderId="0" xfId="15" applyFont="1" applyBorder="1" applyAlignment="1" applyProtection="1">
      <alignment vertical="top" wrapText="1"/>
      <protection locked="0"/>
    </xf>
    <xf numFmtId="0" fontId="31" fillId="0" borderId="49" xfId="15" applyFont="1" applyBorder="1" applyAlignment="1" applyProtection="1">
      <alignment horizontal="center" vertical="center" wrapText="1"/>
      <protection locked="0"/>
    </xf>
    <xf numFmtId="0" fontId="27" fillId="0" borderId="11" xfId="0" applyFont="1" applyBorder="1" applyAlignment="1">
      <alignment horizontal="center" vertical="center"/>
    </xf>
    <xf numFmtId="0" fontId="32" fillId="0" borderId="11" xfId="0" applyFont="1" applyBorder="1" applyAlignment="1">
      <alignment horizontal="center" vertical="center"/>
    </xf>
    <xf numFmtId="0" fontId="22" fillId="0" borderId="100" xfId="0" applyFont="1" applyBorder="1" applyAlignment="1">
      <alignment horizontal="center" vertical="top"/>
    </xf>
    <xf numFmtId="0" fontId="8" fillId="0" borderId="100" xfId="0" applyFont="1" applyBorder="1" applyAlignment="1">
      <alignment horizontal="center" vertical="center" wrapText="1"/>
    </xf>
    <xf numFmtId="0" fontId="74" fillId="0" borderId="11" xfId="15" applyFont="1" applyBorder="1" applyAlignment="1" applyProtection="1">
      <alignment horizontal="center" vertical="center"/>
      <protection locked="0"/>
    </xf>
    <xf numFmtId="0" fontId="31" fillId="0" borderId="48" xfId="15" applyFont="1" applyBorder="1" applyAlignment="1" applyProtection="1">
      <alignment horizontal="center" vertical="center"/>
      <protection locked="0"/>
    </xf>
    <xf numFmtId="0" fontId="77" fillId="0" borderId="0" xfId="15" applyFont="1" applyBorder="1" applyAlignment="1" applyProtection="1">
      <alignment horizontal="right" vertical="top" wrapText="1"/>
      <protection locked="0"/>
    </xf>
    <xf numFmtId="0" fontId="77" fillId="0" borderId="0" xfId="15" applyFont="1" applyBorder="1" applyAlignment="1" applyProtection="1">
      <alignment vertical="top"/>
      <protection locked="0"/>
    </xf>
    <xf numFmtId="0" fontId="43" fillId="0" borderId="0" xfId="0" applyFont="1" applyFill="1" applyAlignment="1">
      <alignment vertical="center"/>
    </xf>
    <xf numFmtId="0" fontId="43" fillId="0" borderId="0" xfId="0" applyFont="1" applyFill="1" applyBorder="1" applyAlignment="1">
      <alignment vertical="center"/>
    </xf>
    <xf numFmtId="0" fontId="43"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3"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3" fillId="2" borderId="15" xfId="0" applyFont="1" applyFill="1" applyBorder="1" applyAlignment="1">
      <alignment vertical="center"/>
    </xf>
    <xf numFmtId="0" fontId="43" fillId="2" borderId="46" xfId="0" applyFont="1" applyFill="1" applyBorder="1" applyAlignment="1">
      <alignment vertical="center"/>
    </xf>
    <xf numFmtId="0" fontId="43" fillId="2" borderId="14" xfId="0" applyFont="1" applyFill="1" applyBorder="1" applyAlignment="1">
      <alignment vertical="center"/>
    </xf>
    <xf numFmtId="0" fontId="43" fillId="2" borderId="6" xfId="0" applyFont="1" applyFill="1" applyBorder="1" applyAlignment="1">
      <alignment vertical="center"/>
    </xf>
    <xf numFmtId="0" fontId="43" fillId="2" borderId="11" xfId="0" applyFont="1" applyFill="1" applyBorder="1" applyAlignment="1">
      <alignment vertical="center" wrapText="1"/>
    </xf>
    <xf numFmtId="184" fontId="78" fillId="3" borderId="25" xfId="2" applyNumberFormat="1" applyFont="1" applyFill="1" applyBorder="1" applyAlignment="1">
      <alignment horizontal="right" vertical="center" shrinkToFit="1"/>
    </xf>
    <xf numFmtId="186" fontId="78" fillId="5" borderId="25" xfId="2" applyNumberFormat="1" applyFont="1" applyFill="1" applyBorder="1" applyAlignment="1">
      <alignment horizontal="right" vertical="center" shrinkToFit="1"/>
    </xf>
    <xf numFmtId="187" fontId="78" fillId="5" borderId="26" xfId="0" applyNumberFormat="1" applyFont="1" applyFill="1" applyBorder="1" applyAlignment="1">
      <alignment horizontal="right" vertical="center" shrinkToFit="1"/>
    </xf>
    <xf numFmtId="187" fontId="78" fillId="0" borderId="26" xfId="0" applyNumberFormat="1" applyFont="1" applyFill="1" applyBorder="1" applyAlignment="1">
      <alignment horizontal="right" vertical="center" shrinkToFit="1"/>
    </xf>
    <xf numFmtId="0" fontId="43" fillId="0" borderId="0" xfId="0" applyFont="1" applyFill="1" applyBorder="1" applyAlignment="1">
      <alignment vertical="center" textRotation="255"/>
    </xf>
    <xf numFmtId="0" fontId="43" fillId="3" borderId="0" xfId="0" applyFont="1" applyFill="1" applyBorder="1" applyAlignment="1">
      <alignment horizontal="center" vertical="center"/>
    </xf>
    <xf numFmtId="0" fontId="43" fillId="0" borderId="0" xfId="0" applyFont="1" applyFill="1">
      <alignment vertical="center"/>
    </xf>
    <xf numFmtId="189" fontId="56" fillId="3" borderId="0" xfId="2" applyNumberFormat="1" applyFont="1" applyFill="1" applyBorder="1" applyAlignment="1">
      <alignment horizontal="right" vertical="center" wrapText="1"/>
    </xf>
    <xf numFmtId="182" fontId="78" fillId="3" borderId="0" xfId="2" applyNumberFormat="1" applyFont="1" applyFill="1" applyBorder="1" applyAlignment="1">
      <alignment horizontal="right" vertical="center" shrinkToFit="1"/>
    </xf>
    <xf numFmtId="0" fontId="43" fillId="2" borderId="11" xfId="0" applyFont="1" applyFill="1" applyBorder="1" applyAlignment="1">
      <alignment horizontal="center" vertical="center" wrapText="1" shrinkToFit="1"/>
    </xf>
    <xf numFmtId="189" fontId="78" fillId="3" borderId="0" xfId="2" applyNumberFormat="1" applyFont="1" applyFill="1" applyBorder="1" applyAlignment="1">
      <alignment horizontal="right" vertical="center" shrinkToFit="1"/>
    </xf>
    <xf numFmtId="0" fontId="43"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3" fillId="0" borderId="0" xfId="0" applyFont="1" applyFill="1" applyAlignment="1"/>
    <xf numFmtId="0" fontId="9" fillId="0" borderId="0" xfId="0" applyFont="1" applyFill="1">
      <alignment vertical="center"/>
    </xf>
    <xf numFmtId="0" fontId="43" fillId="0" borderId="0" xfId="0" applyFont="1" applyFill="1" applyBorder="1" applyAlignment="1">
      <alignment horizontal="center" vertical="center"/>
    </xf>
    <xf numFmtId="0" fontId="43"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1" xfId="0" applyFont="1" applyFill="1" applyBorder="1" applyAlignment="1">
      <alignment vertical="center"/>
    </xf>
    <xf numFmtId="0" fontId="80" fillId="0" borderId="0" xfId="0" applyFont="1" applyFill="1">
      <alignment vertical="center"/>
    </xf>
    <xf numFmtId="0" fontId="27" fillId="0" borderId="0" xfId="0" applyFont="1" applyFill="1">
      <alignment vertical="center"/>
    </xf>
    <xf numFmtId="0" fontId="27"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1" fillId="0" borderId="6" xfId="0" applyFont="1" applyFill="1" applyBorder="1" applyAlignment="1">
      <alignment horizontal="center" vertical="center"/>
    </xf>
    <xf numFmtId="0" fontId="81" fillId="0" borderId="0" xfId="0" applyFont="1" applyFill="1" applyAlignment="1">
      <alignment horizontal="center" vertical="center"/>
    </xf>
    <xf numFmtId="180" fontId="81" fillId="0" borderId="6" xfId="0" applyNumberFormat="1" applyFont="1" applyFill="1" applyBorder="1" applyAlignment="1">
      <alignment horizontal="center" vertical="center"/>
    </xf>
    <xf numFmtId="180" fontId="27"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8" fillId="0" borderId="11"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38" fillId="0" borderId="11" xfId="0" applyFont="1" applyFill="1" applyBorder="1" applyAlignment="1" applyProtection="1">
      <alignment vertical="center"/>
    </xf>
    <xf numFmtId="38" fontId="21" fillId="0" borderId="11" xfId="2" applyFont="1" applyFill="1" applyBorder="1" applyAlignment="1" applyProtection="1">
      <alignment vertical="center" shrinkToFit="1"/>
    </xf>
    <xf numFmtId="38" fontId="21" fillId="0" borderId="0" xfId="2" applyFont="1" applyFill="1" applyBorder="1" applyAlignment="1" applyProtection="1">
      <alignment vertical="center" shrinkToFit="1"/>
    </xf>
    <xf numFmtId="38" fontId="60" fillId="0" borderId="11" xfId="2"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3" fontId="60" fillId="0" borderId="11" xfId="0" applyNumberFormat="1" applyFont="1" applyFill="1" applyBorder="1" applyAlignment="1" applyProtection="1">
      <alignment vertical="center" shrinkToFit="1"/>
    </xf>
    <xf numFmtId="0" fontId="47" fillId="0" borderId="44" xfId="0" applyFont="1" applyFill="1" applyBorder="1" applyAlignment="1" applyProtection="1">
      <alignment vertical="top" textRotation="255"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5" fillId="0" borderId="0" xfId="0" applyFont="1">
      <alignment vertical="center"/>
    </xf>
    <xf numFmtId="0" fontId="9" fillId="0" borderId="44" xfId="0" applyFont="1" applyFill="1" applyBorder="1" applyAlignment="1" applyProtection="1">
      <alignment horizontal="left" vertical="top" wrapText="1"/>
    </xf>
    <xf numFmtId="0" fontId="25"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wrapText="1"/>
    </xf>
    <xf numFmtId="0" fontId="9" fillId="0" borderId="45"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0" xfId="6" applyFont="1" applyBorder="1" applyAlignment="1">
      <alignment horizontal="center" vertical="center"/>
    </xf>
    <xf numFmtId="0" fontId="9" fillId="0" borderId="110" xfId="6" applyFont="1" applyBorder="1">
      <alignment vertical="center"/>
    </xf>
    <xf numFmtId="0" fontId="9" fillId="0" borderId="111" xfId="6" applyFont="1" applyBorder="1">
      <alignment vertical="center"/>
    </xf>
    <xf numFmtId="0" fontId="9" fillId="0" borderId="84" xfId="6" applyFont="1" applyBorder="1">
      <alignment vertical="center"/>
    </xf>
    <xf numFmtId="0" fontId="9" fillId="0" borderId="44" xfId="6" applyFont="1" applyBorder="1" applyAlignment="1">
      <alignment horizontal="center" vertical="center"/>
    </xf>
    <xf numFmtId="0" fontId="37" fillId="0" borderId="84"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7" fillId="0" borderId="84"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5" fontId="9" fillId="5" borderId="0" xfId="6" applyNumberFormat="1" applyFont="1" applyFill="1">
      <alignment vertical="center"/>
    </xf>
    <xf numFmtId="196" fontId="9" fillId="5" borderId="0" xfId="1" applyNumberFormat="1" applyFont="1" applyFill="1" applyAlignment="1">
      <alignment vertical="top" wrapText="1" shrinkToFit="1"/>
    </xf>
    <xf numFmtId="0" fontId="9" fillId="5" borderId="0" xfId="6" applyFont="1" applyFill="1" applyAlignment="1">
      <alignment vertical="top"/>
    </xf>
    <xf numFmtId="0" fontId="16" fillId="7" borderId="64" xfId="0" applyFont="1" applyFill="1" applyBorder="1" applyAlignment="1" applyProtection="1">
      <alignment vertical="center" shrinkToFit="1"/>
    </xf>
    <xf numFmtId="0" fontId="16" fillId="7" borderId="44" xfId="0" applyFont="1" applyFill="1" applyBorder="1" applyAlignment="1" applyProtection="1">
      <alignment vertical="center" shrinkToFit="1"/>
    </xf>
    <xf numFmtId="0" fontId="16" fillId="7" borderId="44" xfId="0" applyFont="1" applyFill="1" applyBorder="1" applyAlignment="1" applyProtection="1">
      <alignment horizontal="center" vertical="center" shrinkToFit="1"/>
    </xf>
    <xf numFmtId="38" fontId="16" fillId="7" borderId="44" xfId="2" applyFont="1" applyFill="1" applyBorder="1" applyAlignment="1" applyProtection="1">
      <alignment vertical="center" shrinkToFit="1"/>
    </xf>
    <xf numFmtId="0" fontId="16" fillId="7" borderId="45" xfId="0" applyFont="1" applyFill="1" applyBorder="1" applyAlignment="1" applyProtection="1">
      <alignment horizontal="left" vertical="center" shrinkToFit="1"/>
    </xf>
    <xf numFmtId="38" fontId="16" fillId="5" borderId="45" xfId="2" applyFont="1" applyFill="1" applyBorder="1" applyAlignment="1" applyProtection="1">
      <alignment horizontal="right" vertical="center" shrinkToFit="1"/>
    </xf>
    <xf numFmtId="0" fontId="16" fillId="7" borderId="45" xfId="0" applyFont="1" applyFill="1" applyBorder="1" applyAlignment="1" applyProtection="1">
      <alignment horizontal="center" vertical="center" shrinkToFit="1"/>
    </xf>
    <xf numFmtId="0" fontId="18" fillId="7" borderId="12" xfId="0" applyNumberFormat="1" applyFont="1" applyFill="1" applyBorder="1" applyAlignment="1">
      <alignment horizontal="center" vertical="center" shrinkToFit="1"/>
    </xf>
    <xf numFmtId="0" fontId="86" fillId="7" borderId="42" xfId="0" applyFont="1" applyFill="1" applyBorder="1" applyAlignment="1">
      <alignment horizontal="center" vertical="center" shrinkToFit="1"/>
    </xf>
    <xf numFmtId="0" fontId="86" fillId="7" borderId="42" xfId="0" applyFont="1" applyFill="1" applyBorder="1" applyAlignment="1">
      <alignment horizontal="left" vertical="center" shrinkToFit="1"/>
    </xf>
    <xf numFmtId="0" fontId="86" fillId="7" borderId="76" xfId="0" applyFont="1" applyFill="1" applyBorder="1" applyAlignment="1">
      <alignment horizontal="center" vertical="center" wrapText="1"/>
    </xf>
    <xf numFmtId="0" fontId="86" fillId="7" borderId="42" xfId="0" applyFont="1" applyFill="1" applyBorder="1" applyAlignment="1">
      <alignment horizontal="center" vertical="center" wrapText="1"/>
    </xf>
    <xf numFmtId="0" fontId="90" fillId="3" borderId="46" xfId="0" applyFont="1" applyFill="1" applyBorder="1" applyAlignment="1" applyProtection="1">
      <alignment horizontal="center" vertical="center" wrapText="1"/>
    </xf>
    <xf numFmtId="38" fontId="92" fillId="5" borderId="75" xfId="2" applyFont="1" applyFill="1" applyBorder="1" applyAlignment="1" applyProtection="1">
      <alignment horizontal="right" vertical="center" shrinkToFit="1"/>
    </xf>
    <xf numFmtId="38" fontId="92" fillId="5" borderId="76" xfId="2" applyFont="1" applyFill="1" applyBorder="1" applyAlignment="1" applyProtection="1">
      <alignment horizontal="right" vertical="center" shrinkToFit="1"/>
    </xf>
    <xf numFmtId="38" fontId="92" fillId="5" borderId="96" xfId="2" applyFont="1" applyFill="1" applyBorder="1" applyAlignment="1" applyProtection="1">
      <alignment horizontal="right" vertical="center" shrinkToFit="1"/>
    </xf>
    <xf numFmtId="38" fontId="92" fillId="5" borderId="88" xfId="2" applyFont="1" applyFill="1" applyBorder="1" applyAlignment="1" applyProtection="1">
      <alignment horizontal="right" vertical="center" shrinkToFit="1"/>
    </xf>
    <xf numFmtId="38" fontId="92" fillId="5" borderId="42" xfId="2" applyFont="1" applyFill="1" applyBorder="1" applyAlignment="1" applyProtection="1">
      <alignment horizontal="right" vertical="center" shrinkToFit="1"/>
    </xf>
    <xf numFmtId="38" fontId="92" fillId="5" borderId="98" xfId="2" applyFont="1" applyFill="1" applyBorder="1" applyAlignment="1" applyProtection="1">
      <alignment horizontal="right" vertical="center" shrinkToFit="1"/>
    </xf>
    <xf numFmtId="38" fontId="92" fillId="5" borderId="70" xfId="2" applyFont="1" applyFill="1" applyBorder="1" applyAlignment="1" applyProtection="1">
      <alignment horizontal="right" vertical="center" shrinkToFit="1"/>
    </xf>
    <xf numFmtId="38" fontId="93" fillId="5" borderId="70" xfId="2" applyFont="1" applyFill="1" applyBorder="1" applyAlignment="1" applyProtection="1">
      <alignment horizontal="left" vertical="center" shrinkToFit="1"/>
    </xf>
    <xf numFmtId="38" fontId="93" fillId="5" borderId="42" xfId="2" applyFont="1" applyFill="1" applyBorder="1" applyAlignment="1" applyProtection="1">
      <alignment horizontal="left" vertical="center" shrinkToFit="1"/>
    </xf>
    <xf numFmtId="38" fontId="93" fillId="5" borderId="89" xfId="2" applyFont="1" applyFill="1" applyBorder="1" applyAlignment="1" applyProtection="1">
      <alignment horizontal="left" vertical="center" shrinkToFit="1"/>
    </xf>
    <xf numFmtId="38" fontId="92" fillId="5" borderId="93" xfId="2" applyFont="1" applyFill="1" applyBorder="1" applyAlignment="1" applyProtection="1">
      <alignment horizontal="right" vertical="center" shrinkToFit="1"/>
    </xf>
    <xf numFmtId="38" fontId="92" fillId="5" borderId="94" xfId="2" applyFont="1" applyFill="1" applyBorder="1" applyAlignment="1" applyProtection="1">
      <alignment horizontal="right" vertical="center" shrinkToFit="1"/>
    </xf>
    <xf numFmtId="38" fontId="92" fillId="5" borderId="97" xfId="2" applyFont="1" applyFill="1" applyBorder="1" applyAlignment="1" applyProtection="1">
      <alignment horizontal="right" vertical="center" shrinkToFit="1"/>
    </xf>
    <xf numFmtId="38" fontId="92" fillId="5" borderId="95" xfId="2" applyFont="1" applyFill="1" applyBorder="1" applyAlignment="1" applyProtection="1">
      <alignment horizontal="right" vertical="center" shrinkToFit="1"/>
    </xf>
    <xf numFmtId="38" fontId="94" fillId="5" borderId="44" xfId="2" applyFont="1" applyFill="1" applyBorder="1" applyAlignment="1" applyProtection="1">
      <alignment horizontal="center" vertical="center" shrinkToFit="1"/>
    </xf>
    <xf numFmtId="0" fontId="94" fillId="5" borderId="44" xfId="0" applyFont="1" applyFill="1" applyBorder="1" applyAlignment="1" applyProtection="1">
      <alignment horizontal="center" vertical="center" shrinkToFit="1"/>
    </xf>
    <xf numFmtId="0" fontId="91" fillId="5" borderId="44" xfId="0" applyFont="1" applyFill="1" applyBorder="1" applyAlignment="1" applyProtection="1">
      <alignment horizontal="center" vertical="center" shrinkToFit="1"/>
    </xf>
    <xf numFmtId="0" fontId="90" fillId="7" borderId="44" xfId="0" applyFont="1" applyFill="1" applyBorder="1" applyAlignment="1" applyProtection="1">
      <alignment horizontal="left" vertical="center" wrapText="1"/>
    </xf>
    <xf numFmtId="0" fontId="23" fillId="0" borderId="0" xfId="0" applyFont="1" applyFill="1" applyAlignment="1" applyProtection="1">
      <alignment vertical="center"/>
    </xf>
    <xf numFmtId="0" fontId="0" fillId="0" borderId="0" xfId="0" applyFill="1" applyAlignment="1" applyProtection="1">
      <alignment vertical="center"/>
    </xf>
    <xf numFmtId="3" fontId="95" fillId="7" borderId="0" xfId="0" applyNumberFormat="1" applyFont="1" applyFill="1" applyAlignment="1" applyProtection="1">
      <alignment vertical="center"/>
    </xf>
    <xf numFmtId="38" fontId="92" fillId="0" borderId="76" xfId="2" applyFont="1" applyFill="1" applyBorder="1" applyAlignment="1" applyProtection="1">
      <alignment horizontal="left" vertical="center" wrapText="1"/>
    </xf>
    <xf numFmtId="38" fontId="92" fillId="0" borderId="42" xfId="2" applyFont="1" applyFill="1" applyBorder="1" applyAlignment="1" applyProtection="1">
      <alignment horizontal="left" vertical="center" wrapText="1"/>
    </xf>
    <xf numFmtId="38" fontId="85" fillId="0" borderId="42" xfId="2" applyFont="1" applyFill="1" applyBorder="1" applyAlignment="1" applyProtection="1">
      <alignment horizontal="left" vertical="center" wrapText="1"/>
    </xf>
    <xf numFmtId="38" fontId="92" fillId="0" borderId="94" xfId="2" applyFont="1" applyFill="1" applyBorder="1" applyAlignment="1" applyProtection="1">
      <alignment horizontal="right" vertical="center" shrinkToFit="1"/>
    </xf>
    <xf numFmtId="38" fontId="93" fillId="0" borderId="42" xfId="2" applyFont="1" applyFill="1" applyBorder="1" applyAlignment="1" applyProtection="1">
      <alignment horizontal="left" vertical="center" wrapText="1"/>
    </xf>
    <xf numFmtId="38" fontId="92" fillId="0" borderId="91" xfId="2" applyFont="1" applyFill="1" applyBorder="1" applyAlignment="1" applyProtection="1">
      <alignment horizontal="right" vertical="center" shrinkToFit="1"/>
    </xf>
    <xf numFmtId="0" fontId="9" fillId="0" borderId="114" xfId="6" applyFont="1" applyFill="1" applyBorder="1" applyAlignment="1">
      <alignment horizontal="right" vertical="center"/>
    </xf>
    <xf numFmtId="0" fontId="9" fillId="0" borderId="45" xfId="6" applyFont="1" applyFill="1" applyBorder="1" applyAlignment="1">
      <alignment horizontal="right" vertical="center"/>
    </xf>
    <xf numFmtId="0" fontId="9" fillId="0" borderId="115" xfId="6" applyFont="1" applyFill="1" applyBorder="1" applyAlignment="1">
      <alignment horizontal="left" vertical="center"/>
    </xf>
    <xf numFmtId="0" fontId="9" fillId="0" borderId="47" xfId="6" applyFont="1" applyFill="1" applyBorder="1" applyAlignment="1">
      <alignment horizontal="left" vertical="center"/>
    </xf>
    <xf numFmtId="184" fontId="85" fillId="5" borderId="9" xfId="2" applyNumberFormat="1" applyFont="1" applyFill="1" applyBorder="1" applyAlignment="1">
      <alignment horizontal="left" vertical="top" wrapText="1"/>
    </xf>
    <xf numFmtId="0" fontId="6" fillId="3" borderId="0" xfId="0" applyFont="1" applyFill="1">
      <alignment vertical="center"/>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1" fillId="0" borderId="0" xfId="0" applyFont="1" applyAlignment="1">
      <alignment horizontal="center" vertical="center"/>
    </xf>
    <xf numFmtId="0" fontId="15"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7" fillId="0" borderId="0" xfId="0" applyFont="1" applyAlignment="1">
      <alignment horizontal="left" vertical="center"/>
    </xf>
    <xf numFmtId="0" fontId="18" fillId="0" borderId="0" xfId="0" applyFont="1" applyAlignment="1">
      <alignment horizontal="left" vertical="center"/>
    </xf>
    <xf numFmtId="0" fontId="47" fillId="0" borderId="0" xfId="0" applyFont="1" applyAlignment="1">
      <alignment horizontal="left" vertical="center"/>
    </xf>
    <xf numFmtId="0" fontId="47" fillId="0" borderId="44" xfId="0" applyFont="1" applyBorder="1">
      <alignment vertical="center"/>
    </xf>
    <xf numFmtId="0" fontId="47" fillId="0" borderId="49" xfId="0" applyFont="1" applyBorder="1">
      <alignment vertical="center"/>
    </xf>
    <xf numFmtId="0" fontId="47" fillId="0" borderId="132" xfId="0" applyFont="1" applyBorder="1">
      <alignment vertical="center"/>
    </xf>
    <xf numFmtId="0" fontId="47" fillId="0" borderId="133" xfId="0" applyFont="1" applyBorder="1">
      <alignment vertical="center"/>
    </xf>
    <xf numFmtId="0" fontId="47" fillId="0" borderId="3" xfId="0" applyFont="1" applyBorder="1">
      <alignment vertical="center"/>
    </xf>
    <xf numFmtId="0" fontId="47" fillId="0" borderId="49" xfId="0" applyFont="1" applyBorder="1" applyAlignment="1">
      <alignment horizontal="center" vertical="center" wrapText="1"/>
    </xf>
    <xf numFmtId="0" fontId="6" fillId="0" borderId="0" xfId="0" applyFont="1">
      <alignment vertical="center"/>
    </xf>
    <xf numFmtId="0" fontId="10" fillId="0" borderId="3" xfId="0" applyFont="1" applyBorder="1">
      <alignment vertical="center"/>
    </xf>
    <xf numFmtId="0" fontId="9" fillId="0" borderId="0" xfId="14" applyFont="1"/>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101" fillId="0" borderId="0" xfId="0" applyFont="1" applyAlignment="1">
      <alignment horizontal="center" vertical="center"/>
    </xf>
    <xf numFmtId="0" fontId="8" fillId="0" borderId="0" xfId="14" applyFont="1" applyAlignment="1">
      <alignment vertical="center"/>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pplyAlignment="1">
      <alignment horizontal="left" vertical="center"/>
    </xf>
    <xf numFmtId="0" fontId="22" fillId="0" borderId="0" xfId="0" applyFont="1" applyAlignment="1">
      <alignment vertical="center" wrapText="1"/>
    </xf>
    <xf numFmtId="0" fontId="8" fillId="0" borderId="0" xfId="0" applyFont="1" applyAlignment="1">
      <alignment vertical="top"/>
    </xf>
    <xf numFmtId="0" fontId="22" fillId="0" borderId="0" xfId="12" applyFont="1">
      <alignment vertical="center"/>
    </xf>
    <xf numFmtId="0" fontId="104" fillId="0" borderId="0" xfId="12" applyFont="1">
      <alignment vertical="center"/>
    </xf>
    <xf numFmtId="0" fontId="9" fillId="0" borderId="0" xfId="12" applyFont="1" applyAlignment="1">
      <alignment vertical="center" wrapText="1"/>
    </xf>
    <xf numFmtId="0" fontId="43" fillId="0" borderId="0" xfId="12" applyFont="1" applyAlignment="1">
      <alignment vertical="center" wrapText="1"/>
    </xf>
    <xf numFmtId="0" fontId="43" fillId="0" borderId="0" xfId="12" applyFont="1">
      <alignment vertical="center"/>
    </xf>
    <xf numFmtId="0" fontId="22" fillId="0" borderId="0" xfId="12" applyFont="1" applyAlignment="1">
      <alignment vertical="top"/>
    </xf>
    <xf numFmtId="0" fontId="22" fillId="0" borderId="0" xfId="12" applyFont="1" applyAlignment="1">
      <alignment horizontal="center" vertical="center"/>
    </xf>
    <xf numFmtId="0" fontId="25" fillId="0" borderId="0" xfId="12" applyFont="1" applyAlignment="1">
      <alignment horizontal="left" vertical="center" wrapText="1"/>
    </xf>
    <xf numFmtId="0" fontId="22" fillId="0" borderId="0" xfId="12" applyFont="1" applyAlignment="1">
      <alignment vertical="center" wrapText="1"/>
    </xf>
    <xf numFmtId="0" fontId="25" fillId="0" borderId="0" xfId="12" applyFont="1">
      <alignment vertical="center"/>
    </xf>
    <xf numFmtId="0" fontId="25" fillId="0" borderId="0" xfId="12" applyFont="1" applyAlignment="1">
      <alignment vertical="center" wrapText="1"/>
    </xf>
    <xf numFmtId="0" fontId="22" fillId="7" borderId="0" xfId="0" applyFont="1" applyFill="1" applyAlignment="1">
      <alignment horizontal="center" vertical="center"/>
    </xf>
    <xf numFmtId="0" fontId="22" fillId="5" borderId="44"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87" fillId="0" borderId="0" xfId="0" applyFont="1" applyFill="1">
      <alignment vertical="center"/>
    </xf>
    <xf numFmtId="0" fontId="17" fillId="0" borderId="0" xfId="0" applyFont="1" applyFill="1">
      <alignment vertical="center"/>
    </xf>
    <xf numFmtId="0" fontId="9" fillId="0" borderId="12" xfId="0" applyFont="1" applyBorder="1" applyAlignment="1">
      <alignment vertical="center"/>
    </xf>
    <xf numFmtId="0" fontId="90" fillId="13" borderId="44"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3" borderId="1" xfId="0" applyFont="1" applyFill="1" applyBorder="1" applyAlignment="1">
      <alignment vertical="center"/>
    </xf>
    <xf numFmtId="0" fontId="22" fillId="13" borderId="44" xfId="0" applyFont="1" applyFill="1" applyBorder="1" applyAlignment="1">
      <alignment horizontal="center" vertical="center"/>
    </xf>
    <xf numFmtId="0" fontId="22" fillId="13" borderId="0" xfId="0" applyFont="1" applyFill="1" applyAlignment="1">
      <alignment horizontal="center" vertical="center"/>
    </xf>
    <xf numFmtId="0" fontId="9" fillId="0" borderId="64" xfId="0" applyFont="1" applyFill="1" applyBorder="1" applyAlignment="1" applyProtection="1">
      <alignment horizontal="center" vertical="top" textRotation="255" wrapText="1"/>
    </xf>
    <xf numFmtId="0" fontId="9" fillId="0" borderId="44" xfId="0" applyFont="1" applyFill="1" applyBorder="1" applyAlignment="1" applyProtection="1">
      <alignment horizontal="center" vertical="top" textRotation="255" wrapText="1"/>
    </xf>
    <xf numFmtId="0" fontId="9" fillId="0" borderId="44" xfId="0" applyFont="1" applyFill="1" applyBorder="1" applyAlignment="1" applyProtection="1">
      <alignment vertical="top" textRotation="255" wrapText="1"/>
    </xf>
    <xf numFmtId="0" fontId="43" fillId="9" borderId="144" xfId="0" applyFont="1" applyFill="1" applyBorder="1" applyAlignment="1" applyProtection="1">
      <alignment horizontal="center" vertical="top" wrapText="1"/>
    </xf>
    <xf numFmtId="0" fontId="14" fillId="9" borderId="145" xfId="0" applyFont="1" applyFill="1" applyBorder="1" applyAlignment="1" applyProtection="1">
      <alignment horizontal="left" vertical="center" shrinkToFit="1"/>
    </xf>
    <xf numFmtId="0" fontId="71" fillId="3" borderId="146" xfId="0" applyFont="1" applyFill="1" applyBorder="1" applyAlignment="1" applyProtection="1">
      <alignment horizontal="center" vertical="center" wrapText="1"/>
    </xf>
    <xf numFmtId="0" fontId="8" fillId="8" borderId="44" xfId="0" applyFont="1" applyFill="1" applyBorder="1" applyAlignment="1">
      <alignment horizontal="left" vertical="center"/>
    </xf>
    <xf numFmtId="0" fontId="8" fillId="0" borderId="0" xfId="0" applyFont="1" applyFill="1" applyAlignment="1">
      <alignment horizontal="left"/>
    </xf>
    <xf numFmtId="184" fontId="47" fillId="0" borderId="9" xfId="2" applyNumberFormat="1" applyFont="1" applyFill="1" applyBorder="1" applyAlignment="1">
      <alignment horizontal="center" vertical="center" textRotation="255" shrinkToFit="1"/>
    </xf>
    <xf numFmtId="0" fontId="9" fillId="13" borderId="5" xfId="0" applyNumberFormat="1" applyFont="1" applyFill="1" applyBorder="1" applyAlignment="1">
      <alignment horizontal="right" vertical="center" shrinkToFit="1"/>
    </xf>
    <xf numFmtId="0" fontId="18" fillId="13" borderId="12" xfId="0" applyNumberFormat="1" applyFont="1" applyFill="1" applyBorder="1" applyAlignment="1">
      <alignment horizontal="center" vertical="center" shrinkToFit="1"/>
    </xf>
    <xf numFmtId="0" fontId="9" fillId="13" borderId="13" xfId="0" applyNumberFormat="1" applyFont="1" applyFill="1" applyBorder="1" applyAlignment="1">
      <alignment horizontal="left" vertical="center" shrinkToFit="1"/>
    </xf>
    <xf numFmtId="0" fontId="0" fillId="0" borderId="0" xfId="0" applyAlignment="1">
      <alignment horizontal="center" vertical="center"/>
    </xf>
    <xf numFmtId="0" fontId="87"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0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6" xfId="0" applyFill="1" applyBorder="1" applyAlignment="1">
      <alignment vertical="center"/>
    </xf>
    <xf numFmtId="0" fontId="108" fillId="0" borderId="46" xfId="0" applyFont="1" applyFill="1" applyBorder="1" applyAlignment="1">
      <alignment vertical="center"/>
    </xf>
    <xf numFmtId="0" fontId="0" fillId="0" borderId="46" xfId="0" applyFont="1" applyFill="1" applyBorder="1" applyAlignment="1">
      <alignment vertical="center" wrapText="1"/>
    </xf>
    <xf numFmtId="0" fontId="15" fillId="0" borderId="46" xfId="0" applyFont="1" applyFill="1" applyBorder="1" applyAlignment="1">
      <alignment vertical="center" wrapText="1"/>
    </xf>
    <xf numFmtId="0" fontId="15" fillId="0" borderId="0" xfId="0" applyFont="1" applyFill="1" applyBorder="1" applyAlignment="1">
      <alignment vertical="center"/>
    </xf>
    <xf numFmtId="0" fontId="90" fillId="13" borderId="0" xfId="0" applyFont="1" applyFill="1" applyBorder="1" applyAlignment="1" applyProtection="1">
      <alignment horizontal="center" vertical="center"/>
    </xf>
    <xf numFmtId="0" fontId="90" fillId="13" borderId="6" xfId="0" applyFont="1" applyFill="1" applyBorder="1" applyAlignment="1" applyProtection="1">
      <alignment horizontal="center" vertical="center"/>
    </xf>
    <xf numFmtId="0" fontId="9" fillId="0" borderId="45" xfId="6" applyFont="1" applyFill="1" applyBorder="1" applyAlignment="1">
      <alignment vertical="center"/>
    </xf>
    <xf numFmtId="0" fontId="9" fillId="0" borderId="47" xfId="6" applyFont="1" applyFill="1" applyBorder="1" applyAlignment="1">
      <alignment vertical="center"/>
    </xf>
    <xf numFmtId="0" fontId="9" fillId="0" borderId="44" xfId="6" applyFont="1" applyFill="1" applyBorder="1" applyAlignment="1">
      <alignment vertical="center"/>
    </xf>
    <xf numFmtId="0" fontId="6" fillId="3" borderId="0" xfId="0" applyFont="1" applyFill="1">
      <alignment vertical="center"/>
    </xf>
    <xf numFmtId="0" fontId="10" fillId="0" borderId="7" xfId="0" applyFont="1" applyBorder="1">
      <alignment vertical="center"/>
    </xf>
    <xf numFmtId="0" fontId="5" fillId="0" borderId="44"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4" xfId="0" applyFont="1" applyFill="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15" fillId="11" borderId="44" xfId="0" applyFont="1" applyFill="1" applyBorder="1" applyAlignment="1">
      <alignment horizontal="center" vertical="center"/>
    </xf>
    <xf numFmtId="0" fontId="7" fillId="0" borderId="0" xfId="0" applyFont="1" applyFill="1" applyBorder="1">
      <alignment vertical="center"/>
    </xf>
    <xf numFmtId="0" fontId="54" fillId="0" borderId="0" xfId="0" applyFont="1" applyFill="1" applyBorder="1" applyAlignment="1">
      <alignment vertical="center" wrapText="1"/>
    </xf>
    <xf numFmtId="0" fontId="12" fillId="0" borderId="0" xfId="0" applyFont="1" applyFill="1" applyBorder="1" applyAlignment="1">
      <alignment vertical="center" wrapText="1"/>
    </xf>
    <xf numFmtId="38" fontId="0" fillId="13" borderId="44" xfId="2" applyFont="1" applyFill="1" applyBorder="1">
      <alignment vertical="center"/>
    </xf>
    <xf numFmtId="38" fontId="43" fillId="0" borderId="157" xfId="2" applyFont="1" applyBorder="1" applyAlignment="1">
      <alignment vertical="center" wrapText="1"/>
    </xf>
    <xf numFmtId="0" fontId="47" fillId="5" borderId="3" xfId="0" applyFont="1" applyFill="1" applyBorder="1" applyAlignment="1">
      <alignment vertical="center"/>
    </xf>
    <xf numFmtId="0" fontId="47" fillId="5" borderId="3" xfId="0" applyFont="1" applyFill="1" applyBorder="1">
      <alignment vertical="center"/>
    </xf>
    <xf numFmtId="0" fontId="47" fillId="5" borderId="133" xfId="0" applyFont="1" applyFill="1" applyBorder="1">
      <alignment vertical="center"/>
    </xf>
    <xf numFmtId="0" fontId="117" fillId="0" borderId="44" xfId="18" applyFont="1" applyFill="1" applyBorder="1" applyAlignment="1">
      <alignment horizontal="left" vertical="center"/>
    </xf>
    <xf numFmtId="0" fontId="117" fillId="0" borderId="44" xfId="18" applyFont="1" applyBorder="1" applyAlignment="1">
      <alignment vertical="center" wrapText="1"/>
    </xf>
    <xf numFmtId="0" fontId="117" fillId="14" borderId="3" xfId="18" applyFont="1" applyFill="1" applyBorder="1" applyAlignment="1">
      <alignment vertical="center" wrapText="1"/>
    </xf>
    <xf numFmtId="0" fontId="117" fillId="0" borderId="1" xfId="18" applyFont="1" applyBorder="1" applyAlignment="1">
      <alignment vertical="center" wrapText="1"/>
    </xf>
    <xf numFmtId="0" fontId="117" fillId="0" borderId="49" xfId="18" applyFont="1" applyBorder="1">
      <alignment vertical="center"/>
    </xf>
    <xf numFmtId="0" fontId="117" fillId="0" borderId="44" xfId="18" applyFont="1" applyBorder="1">
      <alignment vertical="center"/>
    </xf>
    <xf numFmtId="0" fontId="117" fillId="0" borderId="44" xfId="18" applyFont="1" applyBorder="1" applyAlignment="1">
      <alignment vertical="center"/>
    </xf>
    <xf numFmtId="0" fontId="112" fillId="0" borderId="44" xfId="0" applyFont="1" applyBorder="1" applyAlignment="1">
      <alignment horizontal="center" vertical="center"/>
    </xf>
    <xf numFmtId="0" fontId="0" fillId="0" borderId="47" xfId="0" applyFill="1" applyBorder="1" applyAlignment="1" applyProtection="1">
      <alignment vertical="center" shrinkToFit="1"/>
    </xf>
    <xf numFmtId="0" fontId="0" fillId="0" borderId="0" xfId="0">
      <alignment vertical="center"/>
    </xf>
    <xf numFmtId="0" fontId="0" fillId="0" borderId="44" xfId="0" applyBorder="1" applyAlignment="1">
      <alignment vertical="center" shrinkToFit="1"/>
    </xf>
    <xf numFmtId="0" fontId="43" fillId="0" borderId="0" xfId="0" applyFont="1">
      <alignment vertical="center"/>
    </xf>
    <xf numFmtId="0" fontId="9" fillId="0" borderId="0" xfId="14" applyFont="1" applyAlignment="1">
      <alignment wrapText="1"/>
    </xf>
    <xf numFmtId="0" fontId="2" fillId="0" borderId="47"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15" fillId="0" borderId="0" xfId="0" applyFont="1">
      <alignment vertical="center"/>
    </xf>
    <xf numFmtId="0" fontId="8" fillId="0" borderId="117"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6" fillId="13" borderId="44" xfId="0" applyFont="1" applyFill="1" applyBorder="1" applyAlignment="1" applyProtection="1">
      <alignment horizontal="center" vertical="center" shrinkToFit="1"/>
    </xf>
    <xf numFmtId="0" fontId="16" fillId="13" borderId="65" xfId="0" applyFont="1" applyFill="1" applyBorder="1" applyAlignment="1" applyProtection="1">
      <alignment horizontal="center" vertical="center" shrinkToFit="1"/>
    </xf>
    <xf numFmtId="0" fontId="8" fillId="13" borderId="106" xfId="0" applyFont="1" applyFill="1" applyBorder="1" applyAlignment="1" applyProtection="1">
      <alignment horizontal="center" vertical="center"/>
    </xf>
    <xf numFmtId="0" fontId="8" fillId="13" borderId="20" xfId="0" applyFont="1" applyFill="1" applyBorder="1" applyAlignment="1" applyProtection="1">
      <alignment horizontal="center" vertical="center"/>
    </xf>
    <xf numFmtId="0" fontId="9" fillId="13" borderId="12" xfId="0" applyNumberFormat="1" applyFont="1" applyFill="1" applyBorder="1" applyAlignment="1">
      <alignment horizontal="center" vertical="center" shrinkToFit="1"/>
    </xf>
    <xf numFmtId="178" fontId="78" fillId="0" borderId="9" xfId="2" applyNumberFormat="1" applyFont="1" applyFill="1" applyBorder="1" applyAlignment="1">
      <alignment vertical="center" shrinkToFit="1"/>
    </xf>
    <xf numFmtId="0" fontId="78" fillId="0" borderId="6" xfId="0" applyFont="1" applyBorder="1" applyAlignment="1">
      <alignment vertical="center" shrinkToFit="1"/>
    </xf>
    <xf numFmtId="0" fontId="78" fillId="0" borderId="48" xfId="0" applyFont="1" applyBorder="1" applyAlignment="1">
      <alignment vertical="center" shrinkToFit="1"/>
    </xf>
    <xf numFmtId="178" fontId="78" fillId="13" borderId="16" xfId="2" applyNumberFormat="1" applyFont="1" applyFill="1" applyBorder="1" applyAlignment="1">
      <alignment vertical="center" shrinkToFit="1"/>
    </xf>
    <xf numFmtId="0" fontId="86" fillId="13" borderId="42" xfId="0" applyFont="1" applyFill="1" applyBorder="1" applyAlignment="1">
      <alignment horizontal="left" vertical="center" shrinkToFit="1"/>
    </xf>
    <xf numFmtId="0" fontId="45" fillId="13" borderId="42" xfId="0" applyFont="1" applyFill="1" applyBorder="1" applyAlignment="1">
      <alignment horizontal="left" vertical="center" shrinkToFit="1"/>
    </xf>
    <xf numFmtId="0" fontId="74" fillId="13" borderId="42" xfId="0" applyFont="1" applyFill="1" applyBorder="1">
      <alignment vertical="center"/>
    </xf>
    <xf numFmtId="0" fontId="87" fillId="13" borderId="76" xfId="0" applyFont="1" applyFill="1" applyBorder="1" applyAlignment="1">
      <alignment vertical="center" shrinkToFit="1"/>
    </xf>
    <xf numFmtId="0" fontId="31" fillId="13" borderId="42" xfId="0" applyFont="1" applyFill="1" applyBorder="1">
      <alignment vertical="center"/>
    </xf>
    <xf numFmtId="0" fontId="88" fillId="13" borderId="42" xfId="15" applyFont="1" applyFill="1" applyBorder="1" applyAlignment="1" applyProtection="1">
      <alignment vertical="center" wrapText="1"/>
      <protection locked="0"/>
    </xf>
    <xf numFmtId="0" fontId="87" fillId="13" borderId="42" xfId="0" applyFont="1" applyFill="1" applyBorder="1" applyAlignment="1">
      <alignment vertical="center" shrinkToFit="1"/>
    </xf>
    <xf numFmtId="0" fontId="72" fillId="13" borderId="42" xfId="0" applyFont="1" applyFill="1" applyBorder="1">
      <alignment vertical="center"/>
    </xf>
    <xf numFmtId="0" fontId="24" fillId="13" borderId="42" xfId="0" applyFont="1" applyFill="1" applyBorder="1">
      <alignment vertical="center"/>
    </xf>
    <xf numFmtId="0" fontId="90" fillId="13" borderId="47" xfId="0" applyFont="1" applyFill="1" applyBorder="1" applyAlignment="1" applyProtection="1">
      <alignment horizontal="center" vertical="center"/>
    </xf>
    <xf numFmtId="192" fontId="90" fillId="13" borderId="47" xfId="0" applyNumberFormat="1" applyFont="1" applyFill="1" applyBorder="1" applyAlignment="1" applyProtection="1">
      <alignment horizontal="center" vertical="center" wrapText="1"/>
    </xf>
    <xf numFmtId="0" fontId="87" fillId="13" borderId="0" xfId="0" applyFont="1" applyFill="1">
      <alignment vertical="center"/>
    </xf>
    <xf numFmtId="0" fontId="8" fillId="13" borderId="9" xfId="0" applyFont="1" applyFill="1" applyBorder="1" applyAlignment="1">
      <alignment vertical="center"/>
    </xf>
    <xf numFmtId="0" fontId="8" fillId="13" borderId="6" xfId="0" applyFont="1" applyFill="1" applyBorder="1" applyAlignment="1">
      <alignment vertical="center"/>
    </xf>
    <xf numFmtId="0" fontId="8" fillId="13" borderId="48" xfId="0" applyFont="1" applyFill="1" applyBorder="1" applyAlignment="1">
      <alignment vertical="center"/>
    </xf>
    <xf numFmtId="0" fontId="8" fillId="13" borderId="11" xfId="0" applyFont="1" applyFill="1" applyBorder="1" applyAlignment="1">
      <alignment vertical="center"/>
    </xf>
    <xf numFmtId="0" fontId="8" fillId="13" borderId="0" xfId="0" applyFont="1" applyFill="1" applyBorder="1" applyAlignment="1">
      <alignment vertical="center"/>
    </xf>
    <xf numFmtId="0" fontId="8" fillId="13" borderId="8" xfId="0" applyFont="1" applyFill="1" applyBorder="1" applyAlignment="1">
      <alignment vertical="center"/>
    </xf>
    <xf numFmtId="0" fontId="8" fillId="13" borderId="5" xfId="0" applyFont="1" applyFill="1" applyBorder="1" applyAlignment="1">
      <alignment vertical="center"/>
    </xf>
    <xf numFmtId="0" fontId="8" fillId="13" borderId="12" xfId="0" applyFont="1" applyFill="1" applyBorder="1" applyAlignment="1">
      <alignment vertical="center"/>
    </xf>
    <xf numFmtId="0" fontId="8" fillId="13" borderId="13" xfId="0" applyFont="1" applyFill="1" applyBorder="1" applyAlignment="1">
      <alignment vertical="center"/>
    </xf>
    <xf numFmtId="0" fontId="16" fillId="13" borderId="56" xfId="0" applyFont="1" applyFill="1" applyBorder="1" applyAlignment="1">
      <alignment horizontal="center" vertical="center" wrapText="1"/>
    </xf>
    <xf numFmtId="0" fontId="16" fillId="13" borderId="57" xfId="0" applyFont="1" applyFill="1" applyBorder="1" applyAlignment="1">
      <alignment horizontal="center" vertical="center" wrapText="1"/>
    </xf>
    <xf numFmtId="0" fontId="37" fillId="13" borderId="44" xfId="6" applyFont="1" applyFill="1" applyBorder="1" applyAlignment="1">
      <alignment horizontal="center" vertical="center" wrapText="1" shrinkToFit="1"/>
    </xf>
    <xf numFmtId="0" fontId="37" fillId="13" borderId="44" xfId="6" applyFont="1" applyFill="1" applyBorder="1" applyAlignment="1">
      <alignment vertical="center" wrapText="1" shrinkToFit="1"/>
    </xf>
    <xf numFmtId="0" fontId="9" fillId="0" borderId="0" xfId="6" applyFont="1" applyFill="1">
      <alignment vertical="center"/>
    </xf>
    <xf numFmtId="0" fontId="37" fillId="13" borderId="44" xfId="6" applyFont="1" applyFill="1" applyBorder="1" applyAlignment="1">
      <alignment horizontal="center" vertical="center"/>
    </xf>
    <xf numFmtId="0" fontId="37" fillId="13" borderId="118" xfId="6" applyFont="1" applyFill="1" applyBorder="1" applyAlignment="1">
      <alignment vertical="center"/>
    </xf>
    <xf numFmtId="0" fontId="37" fillId="13" borderId="46" xfId="6" applyFont="1" applyFill="1" applyBorder="1" applyAlignment="1">
      <alignment vertical="center"/>
    </xf>
    <xf numFmtId="0" fontId="9" fillId="0" borderId="49"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48" xfId="6" applyFont="1" applyFill="1" applyBorder="1" applyAlignment="1">
      <alignment vertical="top"/>
    </xf>
    <xf numFmtId="179" fontId="78" fillId="0" borderId="24" xfId="2" applyNumberFormat="1" applyFont="1" applyFill="1" applyBorder="1" applyAlignment="1">
      <alignment horizontal="right" vertical="center" shrinkToFit="1"/>
    </xf>
    <xf numFmtId="179" fontId="78" fillId="13" borderId="23" xfId="2" applyNumberFormat="1" applyFont="1" applyFill="1" applyBorder="1" applyAlignment="1">
      <alignment vertical="center" shrinkToFit="1"/>
    </xf>
    <xf numFmtId="0" fontId="9" fillId="0" borderId="46" xfId="0" applyFont="1" applyBorder="1" applyAlignment="1">
      <alignment vertical="center"/>
    </xf>
    <xf numFmtId="0" fontId="9" fillId="0" borderId="47" xfId="0" applyFont="1" applyBorder="1" applyAlignment="1">
      <alignment vertical="center"/>
    </xf>
    <xf numFmtId="0" fontId="8" fillId="13" borderId="6" xfId="0" applyFont="1" applyFill="1" applyBorder="1" applyAlignment="1">
      <alignment horizontal="center" vertical="center"/>
    </xf>
    <xf numFmtId="0" fontId="8" fillId="13" borderId="12" xfId="0" applyFont="1" applyFill="1" applyBorder="1" applyAlignment="1">
      <alignment horizontal="center" vertical="center"/>
    </xf>
    <xf numFmtId="0" fontId="8" fillId="0" borderId="0" xfId="14" applyFont="1" applyAlignment="1" applyProtection="1">
      <alignment horizontal="left"/>
    </xf>
    <xf numFmtId="0" fontId="23" fillId="0" borderId="0" xfId="0" applyFont="1" applyAlignment="1" applyProtection="1">
      <alignment horizontal="left"/>
    </xf>
    <xf numFmtId="0" fontId="27" fillId="0" borderId="0" xfId="14" applyFont="1" applyAlignment="1"/>
    <xf numFmtId="0" fontId="52" fillId="0" borderId="27" xfId="0" applyFont="1" applyBorder="1" applyAlignment="1">
      <alignment horizontal="center" vertical="center" wrapText="1"/>
    </xf>
    <xf numFmtId="0" fontId="10" fillId="0" borderId="45" xfId="0" applyFont="1" applyBorder="1" applyAlignment="1">
      <alignment horizontal="left" vertical="center"/>
    </xf>
    <xf numFmtId="0" fontId="10" fillId="0" borderId="47" xfId="0" applyFont="1" applyBorder="1" applyAlignment="1">
      <alignment horizontal="left" vertical="center" wrapText="1"/>
    </xf>
    <xf numFmtId="0" fontId="6" fillId="3" borderId="0" xfId="0" applyFont="1" applyFill="1">
      <alignment vertical="center"/>
    </xf>
    <xf numFmtId="0" fontId="14" fillId="12" borderId="158" xfId="0" applyFont="1" applyFill="1" applyBorder="1" applyAlignment="1" applyProtection="1">
      <alignment horizontal="left" vertical="center" shrinkToFit="1"/>
    </xf>
    <xf numFmtId="0" fontId="59" fillId="0" borderId="0" xfId="0" applyFont="1" applyFill="1" applyBorder="1" applyAlignment="1">
      <alignment horizontal="centerContinuous" vertical="center" wrapText="1"/>
    </xf>
    <xf numFmtId="0" fontId="58" fillId="0" borderId="0" xfId="0" applyFont="1" applyFill="1" applyBorder="1" applyAlignment="1">
      <alignment horizontal="centerContinuous" vertical="center" wrapText="1"/>
    </xf>
    <xf numFmtId="0" fontId="125" fillId="10" borderId="101" xfId="14" applyFont="1" applyFill="1" applyBorder="1" applyAlignment="1" applyProtection="1">
      <alignment vertical="center"/>
    </xf>
    <xf numFmtId="0" fontId="125" fillId="10" borderId="102" xfId="14" applyFont="1" applyFill="1" applyBorder="1" applyAlignment="1" applyProtection="1">
      <alignment vertical="center"/>
    </xf>
    <xf numFmtId="0" fontId="10" fillId="0" borderId="44" xfId="0" applyFont="1" applyBorder="1" applyAlignment="1">
      <alignment horizontal="center" vertical="center" wrapText="1"/>
    </xf>
    <xf numFmtId="0" fontId="10" fillId="0" borderId="49" xfId="0" applyFont="1" applyBorder="1" applyAlignment="1">
      <alignment horizontal="center" vertical="center" wrapText="1"/>
    </xf>
    <xf numFmtId="0" fontId="127" fillId="0" borderId="0" xfId="0" applyFont="1">
      <alignment vertical="center"/>
    </xf>
    <xf numFmtId="0" fontId="112" fillId="0" borderId="44" xfId="0" applyFont="1" applyBorder="1" applyAlignment="1">
      <alignment horizontal="center" vertical="center" wrapText="1"/>
    </xf>
    <xf numFmtId="0" fontId="10" fillId="2" borderId="46" xfId="0" applyFont="1" applyFill="1" applyBorder="1" applyAlignment="1">
      <alignment horizontal="left" vertical="center" wrapText="1"/>
    </xf>
    <xf numFmtId="0" fontId="112" fillId="2" borderId="46" xfId="0" applyFont="1" applyFill="1" applyBorder="1" applyAlignment="1">
      <alignment horizontal="center" vertical="center"/>
    </xf>
    <xf numFmtId="0" fontId="117" fillId="2" borderId="47" xfId="18" applyFont="1" applyFill="1" applyBorder="1">
      <alignment vertical="center"/>
    </xf>
    <xf numFmtId="0" fontId="39" fillId="0" borderId="0" xfId="0" applyFont="1">
      <alignment vertical="center"/>
    </xf>
    <xf numFmtId="58" fontId="8" fillId="0" borderId="0" xfId="0" applyNumberFormat="1" applyFont="1" applyFill="1" applyAlignment="1">
      <alignment horizontal="right" vertical="center"/>
    </xf>
    <xf numFmtId="0" fontId="23" fillId="0" borderId="0" xfId="0" applyFont="1" applyFill="1" applyAlignment="1">
      <alignment horizontal="right"/>
    </xf>
    <xf numFmtId="0" fontId="8" fillId="0" borderId="0" xfId="0" applyFont="1" applyFill="1" applyAlignment="1">
      <alignment horizontal="right" vertical="center"/>
    </xf>
    <xf numFmtId="0" fontId="10" fillId="0" borderId="45" xfId="0" applyFont="1" applyBorder="1" applyAlignment="1">
      <alignment horizontal="left" vertical="center"/>
    </xf>
    <xf numFmtId="0" fontId="10" fillId="0" borderId="47" xfId="0" applyFont="1" applyBorder="1" applyAlignment="1">
      <alignment horizontal="left"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112" fillId="0" borderId="49" xfId="0" applyFont="1" applyBorder="1" applyAlignment="1">
      <alignment horizontal="center" vertical="center" wrapText="1"/>
    </xf>
    <xf numFmtId="0" fontId="112" fillId="0" borderId="3" xfId="0" applyFont="1" applyBorder="1" applyAlignment="1">
      <alignment horizontal="center" vertical="center"/>
    </xf>
    <xf numFmtId="0" fontId="10" fillId="0" borderId="9"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9" xfId="0" applyFont="1" applyBorder="1" applyAlignment="1">
      <alignment horizontal="left" vertical="center"/>
    </xf>
    <xf numFmtId="0" fontId="10" fillId="0" borderId="48"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45" xfId="0" applyFont="1" applyBorder="1" applyAlignment="1">
      <alignment horizontal="left" vertical="center" wrapText="1"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0" fontId="112" fillId="0" borderId="49" xfId="0" applyFont="1" applyBorder="1" applyAlignment="1">
      <alignment horizontal="center" vertical="center"/>
    </xf>
    <xf numFmtId="0" fontId="6" fillId="3" borderId="0" xfId="0" applyFont="1" applyFill="1">
      <alignment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5" fillId="2" borderId="47" xfId="0" applyFont="1" applyFill="1" applyBorder="1" applyAlignment="1">
      <alignment horizontal="center" vertical="center"/>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0" fillId="0" borderId="49"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0" fillId="0" borderId="45" xfId="0" applyFont="1" applyBorder="1" applyAlignment="1">
      <alignment vertical="center" shrinkToFit="1"/>
    </xf>
    <xf numFmtId="0" fontId="10" fillId="0" borderId="47" xfId="0" applyFont="1" applyBorder="1" applyAlignment="1">
      <alignment vertical="center" shrinkToFit="1"/>
    </xf>
    <xf numFmtId="0" fontId="5" fillId="0" borderId="45"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0" fillId="0" borderId="45" xfId="0" applyFont="1" applyBorder="1" applyAlignment="1">
      <alignment horizontal="center" vertical="center" shrinkToFit="1"/>
    </xf>
    <xf numFmtId="0" fontId="10" fillId="0" borderId="47"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48"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2"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20" fillId="14" borderId="0" xfId="0" applyFont="1" applyFill="1" applyBorder="1" applyAlignment="1">
      <alignment vertical="center" wrapText="1"/>
    </xf>
    <xf numFmtId="0" fontId="114" fillId="14" borderId="0" xfId="0" applyFont="1" applyFill="1" applyBorder="1" applyAlignment="1">
      <alignment vertical="center" wrapText="1"/>
    </xf>
    <xf numFmtId="0" fontId="12" fillId="0" borderId="0" xfId="0" applyFont="1" applyBorder="1" applyAlignment="1">
      <alignment vertical="center" wrapText="1"/>
    </xf>
    <xf numFmtId="0" fontId="12" fillId="3" borderId="0" xfId="0" applyFont="1" applyFill="1" applyBorder="1" applyAlignment="1">
      <alignment vertical="center" wrapText="1"/>
    </xf>
    <xf numFmtId="0" fontId="10" fillId="0" borderId="45" xfId="0" applyFont="1" applyBorder="1" applyAlignment="1">
      <alignment horizontal="left" vertical="center" shrinkToFit="1"/>
    </xf>
    <xf numFmtId="0" fontId="11" fillId="7" borderId="0" xfId="0" applyFont="1" applyFill="1" applyBorder="1" applyAlignment="1">
      <alignment vertical="center" wrapText="1"/>
    </xf>
    <xf numFmtId="0" fontId="11" fillId="5" borderId="0" xfId="0" applyFont="1" applyFill="1" applyBorder="1" applyAlignment="1">
      <alignment vertical="center" wrapText="1"/>
    </xf>
    <xf numFmtId="0" fontId="11" fillId="13" borderId="0" xfId="0" applyFont="1" applyFill="1" applyBorder="1" applyAlignment="1">
      <alignment horizontal="left" vertical="center" wrapText="1"/>
    </xf>
    <xf numFmtId="0" fontId="126" fillId="12" borderId="51" xfId="0" applyFont="1" applyFill="1" applyBorder="1" applyAlignment="1" applyProtection="1">
      <alignment horizontal="center" vertical="center" shrinkToFit="1"/>
    </xf>
    <xf numFmtId="0" fontId="126" fillId="12" borderId="46" xfId="0" applyFont="1" applyFill="1" applyBorder="1" applyAlignment="1" applyProtection="1">
      <alignment horizontal="center" vertical="center" shrinkToFit="1"/>
    </xf>
    <xf numFmtId="0" fontId="126" fillId="12" borderId="140" xfId="0" applyFont="1" applyFill="1" applyBorder="1" applyAlignment="1" applyProtection="1">
      <alignment horizontal="center" vertical="center" shrinkToFit="1"/>
    </xf>
    <xf numFmtId="0" fontId="8" fillId="7" borderId="44" xfId="0" applyFont="1" applyFill="1" applyBorder="1" applyAlignment="1" applyProtection="1">
      <alignment horizontal="center" vertical="center" shrinkToFit="1"/>
    </xf>
    <xf numFmtId="0" fontId="0" fillId="0" borderId="44" xfId="0" applyBorder="1" applyAlignment="1" applyProtection="1">
      <alignment horizontal="center" vertical="center"/>
    </xf>
    <xf numFmtId="0" fontId="43" fillId="7" borderId="45" xfId="0" applyFont="1" applyFill="1" applyBorder="1" applyAlignment="1" applyProtection="1">
      <alignment horizontal="left" vertical="center"/>
    </xf>
    <xf numFmtId="0" fontId="4" fillId="0" borderId="47" xfId="0" applyFont="1" applyBorder="1" applyAlignment="1" applyProtection="1">
      <alignment vertical="center"/>
    </xf>
    <xf numFmtId="0" fontId="8" fillId="0" borderId="0" xfId="0" applyFont="1" applyAlignment="1" applyProtection="1">
      <alignment horizontal="center" vertical="center"/>
    </xf>
    <xf numFmtId="0" fontId="27" fillId="4" borderId="18" xfId="0" applyFont="1" applyFill="1" applyBorder="1" applyAlignment="1" applyProtection="1">
      <alignment horizontal="center" vertical="center"/>
    </xf>
    <xf numFmtId="0" fontId="27" fillId="4" borderId="21" xfId="0" applyFont="1" applyFill="1" applyBorder="1" applyAlignment="1" applyProtection="1">
      <alignment horizontal="center" vertical="center"/>
    </xf>
    <xf numFmtId="0" fontId="27" fillId="4" borderId="22" xfId="0" applyFont="1" applyFill="1" applyBorder="1" applyAlignment="1" applyProtection="1">
      <alignment horizontal="center" vertical="center"/>
    </xf>
    <xf numFmtId="0" fontId="27" fillId="4" borderId="82"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107" fillId="4" borderId="141" xfId="0" applyFont="1" applyFill="1" applyBorder="1" applyAlignment="1" applyProtection="1">
      <alignment horizontal="center" vertical="center" wrapText="1"/>
    </xf>
    <xf numFmtId="0" fontId="107" fillId="4" borderId="142" xfId="0" applyFont="1" applyFill="1" applyBorder="1" applyAlignment="1" applyProtection="1">
      <alignment horizontal="center" vertical="center" wrapText="1"/>
    </xf>
    <xf numFmtId="0" fontId="107" fillId="4" borderId="143"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4" xfId="0" applyFont="1" applyFill="1" applyBorder="1" applyAlignment="1" applyProtection="1">
      <alignment horizontal="left" vertical="top" wrapText="1"/>
    </xf>
    <xf numFmtId="0" fontId="9" fillId="0" borderId="103"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105" xfId="0" applyFont="1" applyFill="1" applyBorder="1" applyAlignment="1" applyProtection="1">
      <alignment horizontal="left" vertical="center"/>
    </xf>
    <xf numFmtId="0" fontId="8" fillId="0" borderId="87"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08" xfId="0" applyFont="1" applyFill="1" applyBorder="1" applyAlignment="1" applyProtection="1">
      <alignment horizontal="left" vertical="top"/>
    </xf>
    <xf numFmtId="0" fontId="8" fillId="0" borderId="72"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3"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6"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08" xfId="0" applyFont="1" applyFill="1" applyBorder="1" applyAlignment="1" applyProtection="1">
      <alignment horizontal="left" vertical="top" wrapText="1"/>
    </xf>
    <xf numFmtId="0" fontId="8" fillId="0" borderId="82"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09" xfId="0" applyFont="1" applyFill="1" applyBorder="1" applyAlignment="1" applyProtection="1">
      <alignment horizontal="left" vertical="top" wrapText="1"/>
    </xf>
    <xf numFmtId="0" fontId="43" fillId="0" borderId="44" xfId="0" applyFont="1" applyBorder="1" applyAlignment="1" applyProtection="1">
      <alignment horizontal="left" vertical="center" wrapText="1"/>
    </xf>
    <xf numFmtId="0" fontId="4" fillId="0" borderId="44" xfId="0" applyFont="1" applyBorder="1" applyAlignment="1" applyProtection="1">
      <alignment horizontal="left" vertical="center" wrapText="1"/>
    </xf>
    <xf numFmtId="0" fontId="8" fillId="7" borderId="49"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3" fillId="0" borderId="0" xfId="0" applyFont="1" applyAlignment="1">
      <alignment horizontal="left" vertical="center"/>
    </xf>
    <xf numFmtId="0" fontId="8"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198" fontId="8" fillId="0" borderId="0" xfId="14" applyNumberFormat="1" applyFont="1" applyFill="1" applyAlignment="1">
      <alignment horizontal="right"/>
    </xf>
    <xf numFmtId="0" fontId="102" fillId="0" borderId="0" xfId="0" applyFont="1" applyAlignment="1">
      <alignment horizontal="center" vertical="center"/>
    </xf>
    <xf numFmtId="0" fontId="22" fillId="0" borderId="0" xfId="0" applyFont="1" applyAlignment="1">
      <alignment vertical="center" wrapText="1"/>
    </xf>
    <xf numFmtId="0" fontId="23" fillId="0" borderId="0" xfId="0" applyFont="1" applyAlignment="1">
      <alignment horizontal="center" vertical="center"/>
    </xf>
    <xf numFmtId="0" fontId="8" fillId="0" borderId="0" xfId="0" applyFont="1" applyAlignment="1">
      <alignment horizontal="left" vertical="center" wrapText="1"/>
    </xf>
    <xf numFmtId="0" fontId="22" fillId="7" borderId="45" xfId="12" applyFont="1" applyFill="1" applyBorder="1" applyAlignment="1">
      <alignment horizontal="center" vertical="center"/>
    </xf>
    <xf numFmtId="0" fontId="22" fillId="7" borderId="47" xfId="12" applyFont="1" applyFill="1" applyBorder="1" applyAlignment="1">
      <alignment horizontal="center" vertical="center"/>
    </xf>
    <xf numFmtId="0" fontId="22" fillId="0" borderId="44" xfId="12" applyFont="1" applyBorder="1" applyAlignment="1">
      <alignment vertical="top"/>
    </xf>
    <xf numFmtId="0" fontId="22" fillId="0" borderId="0" xfId="12" applyFont="1" applyAlignment="1">
      <alignment horizontal="center" vertical="center"/>
    </xf>
    <xf numFmtId="199" fontId="22" fillId="5" borderId="0" xfId="12" applyNumberFormat="1" applyFont="1" applyFill="1" applyAlignment="1">
      <alignment horizontal="right" vertical="center"/>
    </xf>
    <xf numFmtId="0" fontId="22" fillId="5" borderId="0" xfId="12" applyFont="1" applyFill="1" applyAlignment="1">
      <alignment horizontal="right" vertical="center"/>
    </xf>
    <xf numFmtId="0" fontId="37" fillId="7" borderId="0" xfId="12" applyFont="1" applyFill="1" applyAlignment="1">
      <alignment horizontal="left" vertical="center" wrapText="1"/>
    </xf>
    <xf numFmtId="0" fontId="22" fillId="0" borderId="9" xfId="12" applyFont="1" applyBorder="1">
      <alignment vertical="center"/>
    </xf>
    <xf numFmtId="0" fontId="22" fillId="0" borderId="6" xfId="12" applyFont="1" applyBorder="1">
      <alignment vertical="center"/>
    </xf>
    <xf numFmtId="0" fontId="22" fillId="0" borderId="48" xfId="12" applyFont="1" applyBorder="1">
      <alignment vertical="center"/>
    </xf>
    <xf numFmtId="0" fontId="22" fillId="13" borderId="9" xfId="12" applyFont="1" applyFill="1" applyBorder="1" applyAlignment="1">
      <alignment horizontal="center" vertical="center"/>
    </xf>
    <xf numFmtId="0" fontId="22" fillId="13" borderId="48" xfId="12" applyFont="1" applyFill="1" applyBorder="1" applyAlignment="1">
      <alignment horizontal="center" vertical="center"/>
    </xf>
    <xf numFmtId="0" fontId="22" fillId="13" borderId="11" xfId="12" applyFont="1" applyFill="1" applyBorder="1" applyAlignment="1">
      <alignment horizontal="center" vertical="center"/>
    </xf>
    <xf numFmtId="0" fontId="22" fillId="13" borderId="8" xfId="12" applyFont="1" applyFill="1" applyBorder="1" applyAlignment="1">
      <alignment horizontal="center" vertical="center"/>
    </xf>
    <xf numFmtId="0" fontId="22" fillId="13" borderId="5" xfId="12" applyFont="1" applyFill="1" applyBorder="1" applyAlignment="1">
      <alignment horizontal="center" vertical="center"/>
    </xf>
    <xf numFmtId="0" fontId="22" fillId="13" borderId="13" xfId="12" applyFont="1" applyFill="1" applyBorder="1" applyAlignment="1">
      <alignment horizontal="center" vertical="center"/>
    </xf>
    <xf numFmtId="0" fontId="22" fillId="13" borderId="44" xfId="12" applyFont="1" applyFill="1" applyBorder="1" applyAlignment="1">
      <alignment horizontal="center" vertical="center"/>
    </xf>
    <xf numFmtId="0" fontId="25" fillId="0" borderId="44" xfId="12" applyFont="1" applyBorder="1" applyAlignment="1">
      <alignment vertical="center" wrapText="1"/>
    </xf>
    <xf numFmtId="0" fontId="25" fillId="0" borderId="0" xfId="12" applyFont="1" applyAlignment="1">
      <alignment vertical="center" wrapText="1"/>
    </xf>
    <xf numFmtId="0" fontId="2" fillId="0" borderId="0" xfId="0" applyFont="1" applyAlignment="1">
      <alignment vertical="center" wrapText="1"/>
    </xf>
    <xf numFmtId="0" fontId="22" fillId="13" borderId="45" xfId="12" applyFont="1" applyFill="1" applyBorder="1" applyAlignment="1">
      <alignment horizontal="center" vertical="center"/>
    </xf>
    <xf numFmtId="0" fontId="22" fillId="13" borderId="47" xfId="12" applyFont="1" applyFill="1" applyBorder="1" applyAlignment="1">
      <alignment horizontal="center" vertical="center"/>
    </xf>
    <xf numFmtId="0" fontId="37" fillId="7" borderId="0" xfId="12" applyFont="1" applyFill="1" applyAlignment="1">
      <alignment vertical="center" wrapText="1"/>
    </xf>
    <xf numFmtId="0" fontId="37" fillId="7" borderId="0" xfId="12" applyFont="1" applyFill="1">
      <alignment vertical="center"/>
    </xf>
    <xf numFmtId="186" fontId="78" fillId="5" borderId="9" xfId="2" applyNumberFormat="1" applyFont="1" applyFill="1" applyBorder="1" applyAlignment="1">
      <alignment horizontal="right" vertical="center" shrinkToFit="1"/>
    </xf>
    <xf numFmtId="186" fontId="78" fillId="5" borderId="6" xfId="2" applyNumberFormat="1" applyFont="1" applyFill="1" applyBorder="1" applyAlignment="1">
      <alignment horizontal="right" vertical="center" shrinkToFit="1"/>
    </xf>
    <xf numFmtId="186" fontId="78" fillId="5" borderId="48" xfId="2" applyNumberFormat="1" applyFont="1" applyFill="1" applyBorder="1" applyAlignment="1">
      <alignment horizontal="right" vertical="center" shrinkToFit="1"/>
    </xf>
    <xf numFmtId="0" fontId="21" fillId="2" borderId="45" xfId="0" applyFont="1" applyFill="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65" fillId="2" borderId="9" xfId="0" applyFont="1" applyFill="1" applyBorder="1" applyAlignment="1">
      <alignment horizontal="center" vertical="center" wrapText="1" shrinkToFit="1"/>
    </xf>
    <xf numFmtId="0" fontId="65" fillId="2" borderId="6" xfId="0" applyFont="1" applyFill="1" applyBorder="1" applyAlignment="1">
      <alignment horizontal="center" vertical="center" wrapText="1" shrinkToFit="1"/>
    </xf>
    <xf numFmtId="0" fontId="65" fillId="2" borderId="10" xfId="0" applyFont="1" applyFill="1" applyBorder="1" applyAlignment="1">
      <alignment horizontal="center" vertical="center" wrapText="1" shrinkToFit="1"/>
    </xf>
    <xf numFmtId="0" fontId="65" fillId="2" borderId="5" xfId="0" applyFont="1" applyFill="1" applyBorder="1" applyAlignment="1">
      <alignment horizontal="center" vertical="center" wrapText="1" shrinkToFit="1"/>
    </xf>
    <xf numFmtId="0" fontId="65" fillId="2" borderId="12" xfId="0" applyFont="1" applyFill="1" applyBorder="1" applyAlignment="1">
      <alignment horizontal="center" vertical="center" wrapText="1" shrinkToFit="1"/>
    </xf>
    <xf numFmtId="0" fontId="65" fillId="2" borderId="13" xfId="0" applyFont="1" applyFill="1" applyBorder="1" applyAlignment="1">
      <alignment horizontal="center" vertical="center" wrapText="1" shrinkToFit="1"/>
    </xf>
    <xf numFmtId="190" fontId="78" fillId="13" borderId="3" xfId="2" applyNumberFormat="1" applyFont="1" applyFill="1" applyBorder="1" applyAlignment="1">
      <alignment horizontal="right" vertical="center" shrinkToFit="1"/>
    </xf>
    <xf numFmtId="189" fontId="56" fillId="3" borderId="2" xfId="2" applyNumberFormat="1" applyFont="1" applyFill="1" applyBorder="1" applyAlignment="1">
      <alignment horizontal="right" vertical="center" wrapText="1"/>
    </xf>
    <xf numFmtId="189" fontId="56" fillId="3" borderId="49" xfId="2" applyNumberFormat="1" applyFont="1" applyFill="1" applyBorder="1" applyAlignment="1">
      <alignment horizontal="right" vertical="center" wrapText="1"/>
    </xf>
    <xf numFmtId="0" fontId="9" fillId="13" borderId="9" xfId="0" applyNumberFormat="1" applyFont="1" applyFill="1" applyBorder="1" applyAlignment="1">
      <alignment horizontal="center" vertical="center" shrinkToFit="1"/>
    </xf>
    <xf numFmtId="0" fontId="9" fillId="13" borderId="6" xfId="0" applyNumberFormat="1" applyFont="1" applyFill="1" applyBorder="1" applyAlignment="1">
      <alignment horizontal="center" vertical="center" shrinkToFit="1"/>
    </xf>
    <xf numFmtId="0" fontId="9" fillId="13" borderId="10" xfId="0" applyNumberFormat="1" applyFont="1" applyFill="1" applyBorder="1" applyAlignment="1">
      <alignment horizontal="center" vertical="center" shrinkToFit="1"/>
    </xf>
    <xf numFmtId="0" fontId="9" fillId="8" borderId="45" xfId="0" applyFont="1" applyFill="1" applyBorder="1" applyAlignment="1">
      <alignment vertical="center"/>
    </xf>
    <xf numFmtId="0" fontId="9" fillId="8" borderId="46" xfId="0" applyFont="1" applyFill="1" applyBorder="1" applyAlignment="1">
      <alignment vertical="center"/>
    </xf>
    <xf numFmtId="0" fontId="9" fillId="8" borderId="47" xfId="0" applyFont="1" applyFill="1" applyBorder="1" applyAlignment="1">
      <alignment vertical="center"/>
    </xf>
    <xf numFmtId="0" fontId="9" fillId="8" borderId="45" xfId="0" applyFont="1" applyFill="1" applyBorder="1" applyAlignment="1">
      <alignment vertical="center" shrinkToFit="1"/>
    </xf>
    <xf numFmtId="0" fontId="9" fillId="8" borderId="46" xfId="0" applyFont="1" applyFill="1" applyBorder="1" applyAlignment="1">
      <alignment vertical="center" shrinkToFit="1"/>
    </xf>
    <xf numFmtId="0" fontId="9" fillId="8" borderId="47" xfId="0" applyFont="1" applyFill="1" applyBorder="1" applyAlignment="1">
      <alignment vertical="center" shrinkToFit="1"/>
    </xf>
    <xf numFmtId="0" fontId="9" fillId="13" borderId="6" xfId="0" applyFont="1" applyFill="1" applyBorder="1" applyAlignment="1">
      <alignment horizontal="center" vertical="center" shrinkToFit="1"/>
    </xf>
    <xf numFmtId="0" fontId="9" fillId="13" borderId="48" xfId="0" applyFont="1" applyFill="1" applyBorder="1" applyAlignment="1">
      <alignment horizontal="center" vertical="center" shrinkToFit="1"/>
    </xf>
    <xf numFmtId="188" fontId="78" fillId="3" borderId="2" xfId="2" applyNumberFormat="1" applyFont="1" applyFill="1" applyBorder="1" applyAlignment="1">
      <alignment horizontal="right" vertical="center" shrinkToFit="1"/>
    </xf>
    <xf numFmtId="188" fontId="78" fillId="3" borderId="49" xfId="2" applyNumberFormat="1" applyFont="1" applyFill="1" applyBorder="1" applyAlignment="1">
      <alignment horizontal="right" vertical="center" shrinkToFit="1"/>
    </xf>
    <xf numFmtId="181" fontId="9" fillId="13" borderId="5" xfId="0" applyNumberFormat="1" applyFont="1" applyFill="1" applyBorder="1" applyAlignment="1">
      <alignment horizontal="center" vertical="center" shrinkToFit="1"/>
    </xf>
    <xf numFmtId="181" fontId="9" fillId="13" borderId="13" xfId="0" applyNumberFormat="1" applyFont="1" applyFill="1" applyBorder="1" applyAlignment="1">
      <alignment horizontal="center" vertical="center" shrinkToFit="1"/>
    </xf>
    <xf numFmtId="0" fontId="9" fillId="13" borderId="48" xfId="0" applyNumberFormat="1" applyFont="1" applyFill="1" applyBorder="1" applyAlignment="1">
      <alignment horizontal="center" vertical="center" shrinkToFit="1"/>
    </xf>
    <xf numFmtId="181" fontId="9" fillId="13" borderId="9" xfId="0" applyNumberFormat="1" applyFont="1" applyFill="1" applyBorder="1" applyAlignment="1">
      <alignment horizontal="center" vertical="center" shrinkToFit="1"/>
    </xf>
    <xf numFmtId="181" fontId="9" fillId="13" borderId="10" xfId="0" applyNumberFormat="1" applyFont="1" applyFill="1" applyBorder="1" applyAlignment="1">
      <alignment horizontal="center" vertical="center" shrinkToFit="1"/>
    </xf>
    <xf numFmtId="0" fontId="47" fillId="2" borderId="9" xfId="0" applyFont="1" applyFill="1" applyBorder="1" applyAlignment="1">
      <alignment horizontal="center" wrapText="1"/>
    </xf>
    <xf numFmtId="0" fontId="47" fillId="2" borderId="10" xfId="0" applyFont="1" applyFill="1" applyBorder="1" applyAlignment="1">
      <alignment horizontal="center" wrapText="1"/>
    </xf>
    <xf numFmtId="0" fontId="47" fillId="2" borderId="11" xfId="0" applyFont="1" applyFill="1" applyBorder="1" applyAlignment="1">
      <alignment horizontal="center" wrapText="1"/>
    </xf>
    <xf numFmtId="0" fontId="47" fillId="2" borderId="8" xfId="0" applyFont="1" applyFill="1" applyBorder="1" applyAlignment="1">
      <alignment horizontal="center" wrapText="1"/>
    </xf>
    <xf numFmtId="0" fontId="43" fillId="2" borderId="15" xfId="0" applyFont="1" applyFill="1" applyBorder="1">
      <alignment vertical="center"/>
    </xf>
    <xf numFmtId="0" fontId="43" fillId="2" borderId="4" xfId="0" applyFont="1" applyFill="1" applyBorder="1">
      <alignment vertical="center"/>
    </xf>
    <xf numFmtId="0" fontId="43" fillId="2" borderId="9" xfId="0" applyFont="1" applyFill="1" applyBorder="1" applyAlignment="1">
      <alignment vertical="center" wrapText="1" shrinkToFit="1"/>
    </xf>
    <xf numFmtId="0" fontId="43" fillId="2" borderId="10" xfId="0" applyFont="1" applyFill="1" applyBorder="1" applyAlignment="1">
      <alignment vertical="center" wrapText="1" shrinkToFit="1"/>
    </xf>
    <xf numFmtId="0" fontId="43" fillId="2" borderId="5" xfId="0" applyFont="1" applyFill="1" applyBorder="1" applyAlignment="1">
      <alignment vertical="center" wrapText="1" shrinkToFit="1"/>
    </xf>
    <xf numFmtId="0" fontId="43" fillId="2" borderId="13" xfId="0" applyFont="1" applyFill="1" applyBorder="1" applyAlignment="1">
      <alignment vertical="center" wrapText="1" shrinkToFit="1"/>
    </xf>
    <xf numFmtId="0" fontId="43" fillId="0" borderId="0" xfId="0" applyFont="1" applyFill="1" applyAlignment="1">
      <alignment vertical="center" wrapText="1"/>
    </xf>
    <xf numFmtId="0" fontId="27" fillId="0" borderId="0" xfId="0" applyFont="1" applyFill="1" applyAlignment="1">
      <alignment horizontal="center" vertical="center" wrapText="1"/>
    </xf>
    <xf numFmtId="0" fontId="27" fillId="0" borderId="0" xfId="0" applyFont="1" applyFill="1" applyAlignment="1">
      <alignment horizontal="center" vertical="center"/>
    </xf>
    <xf numFmtId="0" fontId="12" fillId="0" borderId="0" xfId="0" applyFont="1" applyFill="1" applyAlignment="1">
      <alignment horizontal="left" vertical="center"/>
    </xf>
    <xf numFmtId="0" fontId="9" fillId="0" borderId="0" xfId="0" applyFont="1" applyFill="1" applyAlignment="1">
      <alignment vertical="center" wrapText="1"/>
    </xf>
    <xf numFmtId="188" fontId="56" fillId="3" borderId="2" xfId="2" applyNumberFormat="1" applyFont="1" applyFill="1" applyBorder="1" applyAlignment="1">
      <alignment horizontal="right" vertical="center" wrapText="1"/>
    </xf>
    <xf numFmtId="0" fontId="47" fillId="13" borderId="9" xfId="0" applyNumberFormat="1" applyFont="1" applyFill="1" applyBorder="1" applyAlignment="1">
      <alignment horizontal="center" vertical="center" shrinkToFit="1"/>
    </xf>
    <xf numFmtId="0" fontId="47" fillId="13" borderId="6" xfId="0" applyNumberFormat="1" applyFont="1" applyFill="1" applyBorder="1" applyAlignment="1">
      <alignment horizontal="center" vertical="center" shrinkToFit="1"/>
    </xf>
    <xf numFmtId="0" fontId="47" fillId="13" borderId="48" xfId="0" applyNumberFormat="1" applyFont="1" applyFill="1" applyBorder="1" applyAlignment="1">
      <alignment horizontal="center" vertical="center" shrinkToFit="1"/>
    </xf>
    <xf numFmtId="0" fontId="43" fillId="0" borderId="0" xfId="0" applyFont="1" applyFill="1" applyBorder="1" applyAlignment="1">
      <alignment vertical="center" wrapText="1"/>
    </xf>
    <xf numFmtId="0" fontId="84" fillId="7" borderId="40" xfId="0" applyFont="1" applyFill="1" applyBorder="1" applyAlignment="1">
      <alignment horizontal="center" vertical="center"/>
    </xf>
    <xf numFmtId="0" fontId="84" fillId="7" borderId="43" xfId="0" applyFont="1" applyFill="1" applyBorder="1" applyAlignment="1">
      <alignment horizontal="center" vertical="center"/>
    </xf>
    <xf numFmtId="0" fontId="17" fillId="5" borderId="40" xfId="0" applyFont="1" applyFill="1" applyBorder="1" applyAlignment="1">
      <alignment horizontal="center" vertical="center"/>
    </xf>
    <xf numFmtId="0" fontId="17" fillId="5" borderId="43" xfId="0" applyFont="1" applyFill="1" applyBorder="1" applyAlignment="1">
      <alignment horizontal="center" vertical="center"/>
    </xf>
    <xf numFmtId="186" fontId="78" fillId="3" borderId="9" xfId="2" applyNumberFormat="1" applyFont="1" applyFill="1" applyBorder="1" applyAlignment="1">
      <alignment horizontal="right" vertical="center" shrinkToFit="1"/>
    </xf>
    <xf numFmtId="186" fontId="78" fillId="3" borderId="6" xfId="2" applyNumberFormat="1" applyFont="1" applyFill="1" applyBorder="1" applyAlignment="1">
      <alignment horizontal="right" vertical="center" shrinkToFit="1"/>
    </xf>
    <xf numFmtId="186" fontId="78" fillId="3" borderId="10" xfId="2" applyNumberFormat="1" applyFont="1" applyFill="1" applyBorder="1" applyAlignment="1">
      <alignment horizontal="right" vertical="center" shrinkToFit="1"/>
    </xf>
    <xf numFmtId="186" fontId="78" fillId="0" borderId="9" xfId="2" applyNumberFormat="1" applyFont="1" applyFill="1" applyBorder="1" applyAlignment="1">
      <alignment horizontal="right" vertical="center" shrinkToFit="1"/>
    </xf>
    <xf numFmtId="186" fontId="78" fillId="0" borderId="6" xfId="2" applyNumberFormat="1" applyFont="1" applyFill="1" applyBorder="1" applyAlignment="1">
      <alignment horizontal="right" vertical="center" shrinkToFit="1"/>
    </xf>
    <xf numFmtId="186" fontId="78" fillId="0" borderId="35" xfId="2" applyNumberFormat="1" applyFont="1" applyFill="1" applyBorder="1" applyAlignment="1">
      <alignment horizontal="right" vertical="center" shrinkToFit="1"/>
    </xf>
    <xf numFmtId="185" fontId="78" fillId="13" borderId="5" xfId="2" applyNumberFormat="1" applyFont="1" applyFill="1" applyBorder="1" applyAlignment="1">
      <alignment horizontal="right" vertical="center" shrinkToFit="1"/>
    </xf>
    <xf numFmtId="185" fontId="78" fillId="13" borderId="12" xfId="2" applyNumberFormat="1" applyFont="1" applyFill="1" applyBorder="1" applyAlignment="1">
      <alignment horizontal="right" vertical="center" shrinkToFit="1"/>
    </xf>
    <xf numFmtId="185" fontId="78" fillId="13" borderId="30" xfId="2" applyNumberFormat="1" applyFont="1" applyFill="1" applyBorder="1" applyAlignment="1">
      <alignment horizontal="right" vertical="center" shrinkToFit="1"/>
    </xf>
    <xf numFmtId="178" fontId="123" fillId="5" borderId="11" xfId="2" applyNumberFormat="1" applyFont="1" applyFill="1" applyBorder="1" applyAlignment="1">
      <alignment horizontal="right" vertical="center" shrinkToFit="1"/>
    </xf>
    <xf numFmtId="178" fontId="123" fillId="5" borderId="0" xfId="2" applyNumberFormat="1" applyFont="1" applyFill="1" applyBorder="1" applyAlignment="1">
      <alignment horizontal="right" vertical="center" shrinkToFit="1"/>
    </xf>
    <xf numFmtId="178" fontId="123" fillId="5" borderId="8" xfId="2" applyNumberFormat="1" applyFont="1" applyFill="1" applyBorder="1" applyAlignment="1">
      <alignment horizontal="right" vertical="center" shrinkToFit="1"/>
    </xf>
    <xf numFmtId="178" fontId="123" fillId="5" borderId="5" xfId="2" applyNumberFormat="1" applyFont="1" applyFill="1" applyBorder="1" applyAlignment="1">
      <alignment horizontal="right" vertical="center" shrinkToFit="1"/>
    </xf>
    <xf numFmtId="178" fontId="123" fillId="5" borderId="12" xfId="2" applyNumberFormat="1" applyFont="1" applyFill="1" applyBorder="1" applyAlignment="1">
      <alignment horizontal="right" vertical="center" shrinkToFit="1"/>
    </xf>
    <xf numFmtId="178" fontId="123" fillId="5" borderId="13" xfId="2" applyNumberFormat="1" applyFont="1" applyFill="1" applyBorder="1" applyAlignment="1">
      <alignment horizontal="right" vertical="center" shrinkToFit="1"/>
    </xf>
    <xf numFmtId="0" fontId="21" fillId="2" borderId="15" xfId="0" applyFont="1" applyFill="1" applyBorder="1" applyAlignment="1">
      <alignment horizontal="center" vertical="center" shrinkToFit="1"/>
    </xf>
    <xf numFmtId="0" fontId="21" fillId="2" borderId="46"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43" fillId="8" borderId="44"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8" borderId="44" xfId="0" applyFont="1" applyFill="1" applyBorder="1" applyAlignment="1">
      <alignment horizontal="center" vertical="center" shrinkToFit="1"/>
    </xf>
    <xf numFmtId="0" fontId="84" fillId="7" borderId="40" xfId="0" applyNumberFormat="1" applyFont="1" applyFill="1" applyBorder="1" applyAlignment="1">
      <alignment horizontal="center" vertical="center"/>
    </xf>
    <xf numFmtId="0" fontId="84" fillId="7" borderId="43" xfId="0" applyNumberFormat="1" applyFont="1" applyFill="1" applyBorder="1" applyAlignment="1">
      <alignment horizontal="center" vertical="center"/>
    </xf>
    <xf numFmtId="0" fontId="18" fillId="0" borderId="40" xfId="0" applyFont="1" applyBorder="1" applyAlignment="1">
      <alignment horizontal="center" vertical="center"/>
    </xf>
    <xf numFmtId="0" fontId="18" fillId="0" borderId="43" xfId="0" applyFont="1" applyBorder="1" applyAlignment="1">
      <alignment horizontal="center" vertical="center"/>
    </xf>
    <xf numFmtId="0" fontId="21" fillId="2" borderId="14" xfId="0" applyFont="1" applyFill="1" applyBorder="1" applyAlignment="1">
      <alignment horizontal="center" vertical="center" wrapText="1" shrinkToFit="1"/>
    </xf>
    <xf numFmtId="0" fontId="8" fillId="8" borderId="44" xfId="0" applyFont="1" applyFill="1" applyBorder="1" applyAlignment="1">
      <alignment vertical="center"/>
    </xf>
    <xf numFmtId="0" fontId="43" fillId="2" borderId="2" xfId="0" applyFont="1" applyFill="1" applyBorder="1" applyAlignment="1">
      <alignment vertical="center" wrapText="1"/>
    </xf>
    <xf numFmtId="0" fontId="43" fillId="2" borderId="3" xfId="0" applyFont="1" applyFill="1" applyBorder="1" applyAlignment="1">
      <alignment vertical="center" wrapText="1"/>
    </xf>
    <xf numFmtId="184" fontId="78" fillId="13" borderId="12" xfId="2" applyNumberFormat="1" applyFont="1" applyFill="1" applyBorder="1" applyAlignment="1">
      <alignment horizontal="right" vertical="center" shrinkToFit="1"/>
    </xf>
    <xf numFmtId="184" fontId="78" fillId="13" borderId="13" xfId="2" applyNumberFormat="1" applyFont="1" applyFill="1" applyBorder="1" applyAlignment="1">
      <alignment horizontal="right" vertical="center" shrinkToFit="1"/>
    </xf>
    <xf numFmtId="181" fontId="18" fillId="5" borderId="5" xfId="0" applyNumberFormat="1" applyFont="1" applyFill="1" applyBorder="1" applyAlignment="1">
      <alignment horizontal="center" vertical="center" shrinkToFit="1"/>
    </xf>
    <xf numFmtId="181" fontId="18" fillId="5" borderId="13" xfId="0" applyNumberFormat="1" applyFont="1" applyFill="1" applyBorder="1" applyAlignment="1">
      <alignment horizontal="center" vertical="center" shrinkToFit="1"/>
    </xf>
    <xf numFmtId="0" fontId="43" fillId="2" borderId="1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 xfId="0" applyFont="1" applyFill="1" applyBorder="1" applyAlignment="1">
      <alignment horizontal="center" vertical="center" wrapText="1"/>
    </xf>
    <xf numFmtId="178" fontId="123" fillId="13" borderId="3" xfId="2" applyNumberFormat="1" applyFont="1" applyFill="1" applyBorder="1" applyAlignment="1">
      <alignment horizontal="right" vertical="center" shrinkToFit="1"/>
    </xf>
    <xf numFmtId="0" fontId="43" fillId="0" borderId="0" xfId="0" applyFont="1" applyFill="1" applyBorder="1" applyAlignment="1">
      <alignment horizontal="left" vertical="center" wrapText="1" shrinkToFit="1"/>
    </xf>
    <xf numFmtId="190" fontId="78" fillId="13" borderId="13" xfId="2" applyNumberFormat="1" applyFont="1" applyFill="1" applyBorder="1" applyAlignment="1">
      <alignment horizontal="right" vertical="center" shrinkToFit="1"/>
    </xf>
    <xf numFmtId="0" fontId="43" fillId="2" borderId="1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4" xfId="0" applyFont="1" applyFill="1" applyBorder="1" applyAlignment="1">
      <alignment horizontal="center" vertical="center"/>
    </xf>
    <xf numFmtId="188" fontId="56" fillId="3" borderId="49" xfId="2" applyNumberFormat="1" applyFont="1" applyFill="1" applyBorder="1" applyAlignment="1">
      <alignment horizontal="right" vertical="center" wrapText="1"/>
    </xf>
    <xf numFmtId="182" fontId="78" fillId="13" borderId="5" xfId="2" applyNumberFormat="1" applyFont="1" applyFill="1" applyBorder="1" applyAlignment="1">
      <alignment horizontal="right" vertical="center" shrinkToFit="1"/>
    </xf>
    <xf numFmtId="182" fontId="78" fillId="13" borderId="12" xfId="2" applyNumberFormat="1" applyFont="1" applyFill="1" applyBorder="1" applyAlignment="1">
      <alignment horizontal="right" vertical="center" shrinkToFit="1"/>
    </xf>
    <xf numFmtId="182" fontId="78" fillId="13"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3"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3"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78" fillId="13" borderId="5" xfId="2" applyNumberFormat="1" applyFont="1" applyFill="1" applyBorder="1" applyAlignment="1">
      <alignment horizontal="right" vertical="center" shrinkToFit="1"/>
    </xf>
    <xf numFmtId="178" fontId="78" fillId="13" borderId="12" xfId="2" applyNumberFormat="1" applyFont="1" applyFill="1" applyBorder="1" applyAlignment="1">
      <alignment horizontal="right" vertical="center" shrinkToFit="1"/>
    </xf>
    <xf numFmtId="178" fontId="78" fillId="13"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3" fillId="2" borderId="49"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7" fillId="2" borderId="25" xfId="0" applyFont="1" applyFill="1" applyBorder="1" applyAlignment="1">
      <alignment horizontal="center" vertical="center" wrapText="1"/>
    </xf>
    <xf numFmtId="0" fontId="47" fillId="2" borderId="16"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47" fillId="2" borderId="23" xfId="0" applyFont="1" applyFill="1" applyBorder="1" applyAlignment="1">
      <alignment horizontal="center" vertical="center" wrapText="1"/>
    </xf>
    <xf numFmtId="0" fontId="43" fillId="2" borderId="44" xfId="0" applyFont="1" applyFill="1" applyBorder="1" applyAlignment="1">
      <alignment horizontal="center" vertical="center" wrapText="1"/>
    </xf>
    <xf numFmtId="179" fontId="123" fillId="5" borderId="24" xfId="0" applyNumberFormat="1" applyFont="1" applyFill="1" applyBorder="1" applyAlignment="1">
      <alignment horizontal="right" vertical="center" shrinkToFit="1"/>
    </xf>
    <xf numFmtId="179" fontId="123" fillId="5" borderId="23" xfId="0" applyNumberFormat="1" applyFont="1" applyFill="1" applyBorder="1" applyAlignment="1">
      <alignment horizontal="right" vertical="center" shrinkToFit="1"/>
    </xf>
    <xf numFmtId="184" fontId="85" fillId="5" borderId="9" xfId="2" applyNumberFormat="1" applyFont="1" applyFill="1" applyBorder="1" applyAlignment="1">
      <alignment horizontal="left" vertical="top" wrapText="1"/>
    </xf>
    <xf numFmtId="0" fontId="85" fillId="5" borderId="48" xfId="0" applyFont="1" applyFill="1" applyBorder="1" applyAlignment="1">
      <alignment horizontal="left" vertical="top" wrapText="1"/>
    </xf>
    <xf numFmtId="178" fontId="123" fillId="5" borderId="83" xfId="2" applyNumberFormat="1" applyFont="1" applyFill="1" applyBorder="1" applyAlignment="1">
      <alignment horizontal="right" vertical="center" shrinkToFit="1"/>
    </xf>
    <xf numFmtId="178" fontId="123"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3" fillId="0" borderId="11" xfId="0" applyNumberFormat="1" applyFont="1" applyFill="1" applyBorder="1" applyAlignment="1">
      <alignment horizontal="center" vertical="center"/>
    </xf>
    <xf numFmtId="186" fontId="43" fillId="0" borderId="0" xfId="0" applyNumberFormat="1" applyFont="1" applyFill="1" applyAlignment="1">
      <alignment horizontal="center" vertical="center"/>
    </xf>
    <xf numFmtId="186" fontId="43" fillId="0" borderId="8" xfId="0" applyNumberFormat="1" applyFont="1" applyFill="1" applyBorder="1" applyAlignment="1">
      <alignment horizontal="center" vertical="center"/>
    </xf>
    <xf numFmtId="189" fontId="78" fillId="3" borderId="2" xfId="2" applyNumberFormat="1" applyFont="1" applyFill="1" applyBorder="1" applyAlignment="1">
      <alignment horizontal="right" vertical="center" shrinkToFit="1"/>
    </xf>
    <xf numFmtId="189" fontId="78" fillId="3" borderId="49" xfId="2" applyNumberFormat="1" applyFont="1" applyFill="1" applyBorder="1" applyAlignment="1">
      <alignment horizontal="right" vertical="center" shrinkToFit="1"/>
    </xf>
    <xf numFmtId="178" fontId="78" fillId="0" borderId="31" xfId="2" applyNumberFormat="1" applyFont="1" applyFill="1" applyBorder="1" applyAlignment="1">
      <alignment horizontal="center" vertical="center" shrinkToFit="1"/>
    </xf>
    <xf numFmtId="178" fontId="78" fillId="0" borderId="54" xfId="2" applyNumberFormat="1" applyFont="1" applyFill="1" applyBorder="1" applyAlignment="1">
      <alignment horizontal="center" vertical="center" shrinkToFit="1"/>
    </xf>
    <xf numFmtId="178" fontId="78" fillId="0" borderId="32" xfId="2" applyNumberFormat="1" applyFont="1" applyFill="1" applyBorder="1" applyAlignment="1">
      <alignment horizontal="center" vertical="center" shrinkToFit="1"/>
    </xf>
    <xf numFmtId="178" fontId="78" fillId="0" borderId="33" xfId="2" applyNumberFormat="1" applyFont="1" applyFill="1" applyBorder="1" applyAlignment="1">
      <alignment horizontal="center" vertical="center" shrinkToFit="1"/>
    </xf>
    <xf numFmtId="178" fontId="78" fillId="0" borderId="36" xfId="2" applyNumberFormat="1" applyFont="1" applyFill="1" applyBorder="1" applyAlignment="1">
      <alignment horizontal="center" vertical="center" shrinkToFit="1"/>
    </xf>
    <xf numFmtId="178" fontId="78" fillId="0" borderId="34" xfId="2" applyNumberFormat="1" applyFont="1" applyFill="1" applyBorder="1" applyAlignment="1">
      <alignment horizontal="center" vertical="center" shrinkToFit="1"/>
    </xf>
    <xf numFmtId="0" fontId="43" fillId="2" borderId="9" xfId="0" applyFont="1" applyFill="1" applyBorder="1" applyAlignment="1">
      <alignment horizontal="center" vertical="center" wrapText="1" shrinkToFit="1"/>
    </xf>
    <xf numFmtId="0" fontId="43" fillId="2" borderId="6" xfId="0" applyFont="1" applyFill="1" applyBorder="1" applyAlignment="1">
      <alignment horizontal="center" vertical="center" wrapText="1" shrinkToFit="1"/>
    </xf>
    <xf numFmtId="0" fontId="43" fillId="2" borderId="48" xfId="0" applyFont="1" applyFill="1" applyBorder="1" applyAlignment="1">
      <alignment horizontal="center" vertical="center" wrapText="1" shrinkToFit="1"/>
    </xf>
    <xf numFmtId="0" fontId="43" fillId="2" borderId="11" xfId="0" applyFont="1" applyFill="1" applyBorder="1" applyAlignment="1">
      <alignment horizontal="center" vertical="center" wrapText="1" shrinkToFit="1"/>
    </xf>
    <xf numFmtId="0" fontId="43" fillId="2" borderId="0" xfId="0" applyFont="1" applyFill="1" applyBorder="1" applyAlignment="1">
      <alignment horizontal="center" vertical="center" wrapText="1" shrinkToFit="1"/>
    </xf>
    <xf numFmtId="0" fontId="43" fillId="2" borderId="8" xfId="0" applyFont="1" applyFill="1" applyBorder="1" applyAlignment="1">
      <alignment horizontal="center" vertical="center" wrapText="1" shrinkToFit="1"/>
    </xf>
    <xf numFmtId="0" fontId="43" fillId="0" borderId="0" xfId="0" applyFont="1" applyFill="1" applyBorder="1" applyAlignment="1">
      <alignment horizontal="left" vertical="top" wrapText="1"/>
    </xf>
    <xf numFmtId="0" fontId="43" fillId="2" borderId="1" xfId="0" applyFont="1" applyFill="1" applyBorder="1" applyAlignment="1">
      <alignment horizontal="center" vertical="center"/>
    </xf>
    <xf numFmtId="0" fontId="43" fillId="2" borderId="44" xfId="0" applyFont="1" applyFill="1" applyBorder="1" applyAlignment="1">
      <alignment horizontal="center" vertical="center"/>
    </xf>
    <xf numFmtId="0" fontId="43" fillId="2" borderId="2" xfId="0" applyFont="1" applyFill="1" applyBorder="1" applyAlignment="1">
      <alignment horizontal="center" vertical="center" wrapText="1" shrinkToFit="1"/>
    </xf>
    <xf numFmtId="0" fontId="43" fillId="2" borderId="3" xfId="0" applyFont="1" applyFill="1" applyBorder="1" applyAlignment="1">
      <alignment horizontal="center" vertical="center" wrapText="1" shrinkToFit="1"/>
    </xf>
    <xf numFmtId="0" fontId="43" fillId="2" borderId="9" xfId="0" applyFont="1" applyFill="1" applyBorder="1" applyAlignment="1">
      <alignment vertical="center" wrapText="1"/>
    </xf>
    <xf numFmtId="0" fontId="43" fillId="2" borderId="5" xfId="0" applyFont="1" applyFill="1" applyBorder="1" applyAlignment="1">
      <alignment vertical="center" wrapText="1"/>
    </xf>
    <xf numFmtId="0" fontId="31" fillId="0" borderId="0" xfId="15" applyFont="1" applyAlignment="1" applyProtection="1">
      <alignment horizontal="center" vertical="center"/>
      <protection locked="0"/>
    </xf>
    <xf numFmtId="0" fontId="79" fillId="0" borderId="0" xfId="0" applyFont="1" applyAlignment="1">
      <alignment horizontal="left" vertical="center" wrapText="1"/>
    </xf>
    <xf numFmtId="0" fontId="21" fillId="0" borderId="0" xfId="0" applyFont="1" applyAlignment="1">
      <alignment horizontal="left" vertical="center"/>
    </xf>
    <xf numFmtId="0" fontId="27" fillId="0" borderId="9"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32" fillId="0" borderId="9"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8" fillId="0" borderId="49"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44" xfId="0" applyFont="1" applyBorder="1" applyAlignment="1">
      <alignment horizontal="center" vertical="center" wrapText="1"/>
    </xf>
    <xf numFmtId="0" fontId="31" fillId="0" borderId="44" xfId="15" applyFont="1" applyBorder="1" applyAlignment="1" applyProtection="1">
      <alignment horizontal="center" vertical="center" wrapText="1"/>
      <protection locked="0"/>
    </xf>
    <xf numFmtId="0" fontId="32" fillId="0" borderId="45" xfId="0" applyFont="1" applyBorder="1" applyAlignment="1">
      <alignment horizontal="center" vertical="center"/>
    </xf>
    <xf numFmtId="0" fontId="21" fillId="0" borderId="0" xfId="0" applyFont="1" applyAlignment="1">
      <alignment horizontal="lef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8" fillId="0" borderId="49" xfId="0" applyFont="1" applyBorder="1" applyAlignment="1">
      <alignment horizontal="center" vertical="center"/>
    </xf>
    <xf numFmtId="0" fontId="8" fillId="0" borderId="7" xfId="0" applyFont="1" applyBorder="1" applyAlignment="1">
      <alignment horizontal="center" vertical="center"/>
    </xf>
    <xf numFmtId="0" fontId="8" fillId="0" borderId="99" xfId="0" applyFont="1" applyBorder="1" applyAlignment="1">
      <alignment horizontal="center" vertical="center"/>
    </xf>
    <xf numFmtId="0" fontId="63" fillId="10" borderId="45" xfId="0" applyFont="1" applyFill="1" applyBorder="1" applyAlignment="1" applyProtection="1">
      <alignment horizontal="center" vertical="center"/>
    </xf>
    <xf numFmtId="0" fontId="63" fillId="10" borderId="46" xfId="0" applyFont="1" applyFill="1" applyBorder="1" applyAlignment="1" applyProtection="1">
      <alignment horizontal="center" vertical="center"/>
    </xf>
    <xf numFmtId="0" fontId="63" fillId="10" borderId="47" xfId="0" applyFont="1" applyFill="1" applyBorder="1" applyAlignment="1" applyProtection="1">
      <alignment horizontal="center" vertical="center"/>
    </xf>
    <xf numFmtId="0" fontId="84" fillId="13" borderId="44" xfId="14" applyFont="1" applyFill="1" applyBorder="1" applyAlignment="1" applyProtection="1">
      <alignment horizontal="center" vertical="center" wrapText="1"/>
    </xf>
    <xf numFmtId="0" fontId="84" fillId="13" borderId="44" xfId="0" applyFont="1" applyFill="1" applyBorder="1" applyAlignment="1" applyProtection="1">
      <alignment horizontal="center" vertical="center" wrapText="1"/>
    </xf>
    <xf numFmtId="0" fontId="84" fillId="13" borderId="45" xfId="14" applyFont="1" applyFill="1" applyBorder="1" applyAlignment="1" applyProtection="1">
      <alignment horizontal="center" vertical="center" wrapText="1"/>
    </xf>
    <xf numFmtId="0" fontId="84" fillId="13" borderId="46" xfId="14" applyFont="1" applyFill="1" applyBorder="1" applyAlignment="1" applyProtection="1">
      <alignment horizontal="center" vertical="center" wrapText="1"/>
    </xf>
    <xf numFmtId="0" fontId="84" fillId="13" borderId="46" xfId="0" applyFont="1" applyFill="1" applyBorder="1" applyAlignment="1" applyProtection="1">
      <alignment horizontal="center" vertical="center" wrapText="1"/>
    </xf>
    <xf numFmtId="0" fontId="84" fillId="13" borderId="47" xfId="0" applyFont="1" applyFill="1" applyBorder="1" applyAlignment="1" applyProtection="1">
      <alignment horizontal="center" vertical="center" wrapText="1"/>
    </xf>
    <xf numFmtId="0" fontId="84" fillId="13" borderId="45" xfId="0" applyFont="1" applyFill="1" applyBorder="1" applyAlignment="1" applyProtection="1">
      <alignment horizontal="left" vertical="center" wrapText="1"/>
    </xf>
    <xf numFmtId="0" fontId="84" fillId="13" borderId="46" xfId="0" applyFont="1" applyFill="1" applyBorder="1" applyAlignment="1" applyProtection="1">
      <alignment horizontal="left" vertical="center" wrapText="1"/>
    </xf>
    <xf numFmtId="0" fontId="90" fillId="13" borderId="46" xfId="0" applyFont="1" applyFill="1" applyBorder="1" applyAlignment="1" applyProtection="1">
      <alignment horizontal="left" vertical="center" wrapText="1"/>
    </xf>
    <xf numFmtId="0" fontId="90" fillId="13" borderId="47" xfId="0" applyFont="1" applyFill="1" applyBorder="1" applyAlignment="1" applyProtection="1">
      <alignment horizontal="left" vertical="center" wrapText="1"/>
    </xf>
    <xf numFmtId="0" fontId="39" fillId="7" borderId="44" xfId="14" applyFont="1" applyFill="1" applyBorder="1" applyAlignment="1" applyProtection="1">
      <alignment horizontal="center" vertical="center"/>
    </xf>
    <xf numFmtId="0" fontId="44" fillId="13" borderId="44" xfId="0" applyFont="1" applyFill="1" applyBorder="1" applyAlignment="1" applyProtection="1">
      <alignment horizontal="left" vertical="center" wrapText="1"/>
    </xf>
    <xf numFmtId="0" fontId="44" fillId="13" borderId="44" xfId="0" applyFont="1" applyFill="1" applyBorder="1" applyAlignment="1" applyProtection="1">
      <alignment horizontal="left" vertical="center"/>
    </xf>
    <xf numFmtId="0" fontId="9" fillId="8" borderId="44" xfId="14" applyFont="1" applyFill="1" applyBorder="1" applyAlignment="1" applyProtection="1">
      <alignment horizontal="center" vertical="center"/>
    </xf>
    <xf numFmtId="0" fontId="38" fillId="8" borderId="44" xfId="0" applyFont="1" applyFill="1" applyBorder="1" applyAlignment="1" applyProtection="1">
      <alignment horizontal="center" vertical="center"/>
    </xf>
    <xf numFmtId="0" fontId="25" fillId="0" borderId="47" xfId="0" applyFont="1" applyBorder="1" applyAlignment="1" applyProtection="1">
      <alignment horizontal="left" vertical="top" wrapText="1"/>
    </xf>
    <xf numFmtId="0" fontId="25" fillId="0" borderId="44" xfId="0" applyFont="1" applyBorder="1" applyAlignment="1" applyProtection="1">
      <alignment horizontal="left" vertical="top" wrapText="1"/>
    </xf>
    <xf numFmtId="0" fontId="9" fillId="8" borderId="44" xfId="14" applyFont="1" applyFill="1" applyBorder="1" applyAlignment="1" applyProtection="1">
      <alignment horizontal="left" vertical="center"/>
    </xf>
    <xf numFmtId="0" fontId="90" fillId="13" borderId="44" xfId="0" applyFont="1" applyFill="1" applyBorder="1" applyAlignment="1" applyProtection="1">
      <alignment horizontal="left" vertical="center" wrapText="1"/>
    </xf>
    <xf numFmtId="0" fontId="9" fillId="8" borderId="49" xfId="14" applyFont="1" applyFill="1" applyBorder="1" applyAlignment="1" applyProtection="1">
      <alignment horizontal="center" vertical="center"/>
    </xf>
    <xf numFmtId="0" fontId="38" fillId="0" borderId="47" xfId="0" applyFont="1" applyBorder="1" applyAlignment="1" applyProtection="1">
      <alignment horizontal="left" vertical="top" wrapText="1"/>
    </xf>
    <xf numFmtId="0" fontId="38" fillId="0" borderId="44" xfId="0" applyFont="1" applyBorder="1" applyAlignment="1" applyProtection="1">
      <alignment horizontal="left" vertical="top" wrapText="1"/>
    </xf>
    <xf numFmtId="0" fontId="38" fillId="3" borderId="45" xfId="0" applyFont="1" applyFill="1" applyBorder="1" applyAlignment="1" applyProtection="1">
      <alignment horizontal="left" vertical="center" shrinkToFit="1"/>
    </xf>
    <xf numFmtId="0" fontId="0" fillId="3" borderId="46" xfId="0" applyFill="1" applyBorder="1" applyAlignment="1" applyProtection="1">
      <alignment horizontal="left" vertical="center" shrinkToFit="1"/>
    </xf>
    <xf numFmtId="0" fontId="96" fillId="7" borderId="0" xfId="0" applyFont="1" applyFill="1" applyBorder="1" applyAlignment="1" applyProtection="1">
      <alignment horizontal="center" vertical="center"/>
    </xf>
    <xf numFmtId="0" fontId="0" fillId="13" borderId="46" xfId="0" applyFill="1" applyBorder="1" applyAlignment="1" applyProtection="1">
      <alignment horizontal="center" vertical="center" shrinkToFit="1"/>
    </xf>
    <xf numFmtId="0" fontId="43" fillId="0" borderId="44" xfId="14" applyFont="1" applyBorder="1" applyAlignment="1" applyProtection="1">
      <alignment horizontal="left" vertical="top"/>
    </xf>
    <xf numFmtId="0" fontId="84" fillId="7" borderId="44" xfId="0" applyFont="1" applyFill="1" applyBorder="1" applyAlignment="1" applyProtection="1">
      <alignment horizontal="left" vertical="center" wrapText="1"/>
    </xf>
    <xf numFmtId="0" fontId="89" fillId="7" borderId="44" xfId="0" applyFont="1" applyFill="1" applyBorder="1" applyAlignment="1" applyProtection="1">
      <alignment horizontal="left" vertical="center" wrapText="1"/>
    </xf>
    <xf numFmtId="0" fontId="43" fillId="0" borderId="0" xfId="14" applyFont="1" applyAlignment="1" applyProtection="1">
      <alignment horizontal="left" vertical="center" wrapText="1"/>
    </xf>
    <xf numFmtId="0" fontId="43" fillId="8" borderId="44" xfId="14" applyFont="1" applyFill="1" applyBorder="1" applyAlignment="1" applyProtection="1">
      <alignment horizontal="center" vertical="center"/>
    </xf>
    <xf numFmtId="0" fontId="44" fillId="8" borderId="44" xfId="0" applyFont="1" applyFill="1" applyBorder="1" applyAlignment="1" applyProtection="1">
      <alignment horizontal="center" vertical="center"/>
    </xf>
    <xf numFmtId="0" fontId="43" fillId="8" borderId="44" xfId="14" applyFont="1" applyFill="1" applyBorder="1" applyAlignment="1" applyProtection="1">
      <alignment horizontal="left" vertical="center"/>
    </xf>
    <xf numFmtId="0" fontId="44" fillId="0" borderId="44" xfId="0" applyFont="1" applyBorder="1" applyAlignment="1" applyProtection="1">
      <alignment horizontal="left" vertical="center"/>
    </xf>
    <xf numFmtId="0" fontId="43" fillId="2" borderId="45" xfId="14" applyFont="1" applyFill="1" applyBorder="1" applyAlignment="1" applyProtection="1">
      <alignment horizontal="left" vertical="center" wrapText="1"/>
    </xf>
    <xf numFmtId="0" fontId="43" fillId="2" borderId="46" xfId="0" applyFont="1" applyFill="1" applyBorder="1" applyAlignment="1" applyProtection="1">
      <alignment horizontal="left" vertical="center" wrapText="1"/>
    </xf>
    <xf numFmtId="0" fontId="43" fillId="2" borderId="44" xfId="0" applyFont="1" applyFill="1" applyBorder="1" applyAlignment="1" applyProtection="1">
      <alignment horizontal="left" vertical="center" wrapText="1"/>
    </xf>
    <xf numFmtId="0" fontId="43" fillId="2" borderId="45" xfId="0" applyFont="1" applyFill="1" applyBorder="1" applyAlignment="1" applyProtection="1">
      <alignment horizontal="left" vertical="center" wrapText="1"/>
    </xf>
    <xf numFmtId="0" fontId="43" fillId="2" borderId="47" xfId="0" applyFont="1" applyFill="1" applyBorder="1" applyAlignment="1" applyProtection="1">
      <alignment horizontal="left" vertical="center" wrapText="1"/>
    </xf>
    <xf numFmtId="0" fontId="91" fillId="5" borderId="45" xfId="14" applyFont="1" applyFill="1" applyBorder="1" applyAlignment="1" applyProtection="1">
      <alignment horizontal="center" vertical="center" wrapText="1"/>
    </xf>
    <xf numFmtId="0" fontId="91" fillId="5" borderId="46" xfId="0" applyFont="1" applyFill="1" applyBorder="1" applyAlignment="1" applyProtection="1">
      <alignment horizontal="center" vertical="center" wrapText="1"/>
    </xf>
    <xf numFmtId="0" fontId="91" fillId="5" borderId="44" xfId="0" applyNumberFormat="1" applyFont="1" applyFill="1" applyBorder="1" applyAlignment="1" applyProtection="1">
      <alignment horizontal="center" vertical="center" wrapText="1"/>
    </xf>
    <xf numFmtId="191" fontId="91" fillId="5" borderId="45" xfId="1" applyNumberFormat="1" applyFont="1" applyFill="1" applyBorder="1" applyAlignment="1" applyProtection="1">
      <alignment horizontal="center" vertical="center" wrapText="1"/>
    </xf>
    <xf numFmtId="191" fontId="91" fillId="5" borderId="46" xfId="1" applyNumberFormat="1" applyFont="1" applyFill="1" applyBorder="1" applyAlignment="1" applyProtection="1">
      <alignment horizontal="center" vertical="center" wrapText="1"/>
    </xf>
    <xf numFmtId="191" fontId="91" fillId="5" borderId="47" xfId="1" applyNumberFormat="1" applyFont="1" applyFill="1" applyBorder="1" applyAlignment="1" applyProtection="1">
      <alignment horizontal="center" vertical="center" wrapText="1"/>
    </xf>
    <xf numFmtId="0" fontId="50" fillId="2" borderId="44" xfId="14" applyFont="1" applyFill="1" applyBorder="1" applyAlignment="1" applyProtection="1">
      <alignment horizontal="center" vertical="center" wrapText="1"/>
    </xf>
    <xf numFmtId="0" fontId="50" fillId="2" borderId="44" xfId="0" applyFont="1" applyFill="1" applyBorder="1" applyAlignment="1" applyProtection="1">
      <alignment horizontal="center" vertical="center" wrapText="1"/>
    </xf>
    <xf numFmtId="0" fontId="50" fillId="2" borderId="44" xfId="14" applyFont="1" applyFill="1" applyBorder="1" applyAlignment="1" applyProtection="1">
      <alignment horizontal="left" vertical="center" wrapText="1"/>
    </xf>
    <xf numFmtId="0" fontId="50" fillId="2" borderId="44" xfId="0" applyFont="1" applyFill="1" applyBorder="1" applyAlignment="1" applyProtection="1">
      <alignment horizontal="left" vertical="center" wrapText="1"/>
    </xf>
    <xf numFmtId="0" fontId="21" fillId="0" borderId="0" xfId="14" applyFont="1" applyAlignment="1" applyProtection="1">
      <alignment horizontal="left" vertical="center" wrapText="1"/>
    </xf>
    <xf numFmtId="0" fontId="53" fillId="0" borderId="0" xfId="0" applyFont="1" applyAlignment="1" applyProtection="1">
      <alignment horizontal="left" vertical="center" wrapText="1"/>
    </xf>
    <xf numFmtId="0" fontId="50" fillId="2" borderId="45" xfId="0" applyFont="1" applyFill="1" applyBorder="1" applyAlignment="1" applyProtection="1">
      <alignment horizontal="center" vertical="center" wrapText="1"/>
    </xf>
    <xf numFmtId="0" fontId="50" fillId="2" borderId="46"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3" fillId="0" borderId="6" xfId="14" applyFont="1" applyBorder="1" applyAlignment="1" applyProtection="1">
      <alignment horizontal="left" vertical="center" wrapText="1"/>
    </xf>
    <xf numFmtId="0" fontId="44"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86" fillId="7" borderId="9" xfId="0" applyFont="1" applyFill="1" applyBorder="1" applyAlignment="1" applyProtection="1">
      <alignment horizontal="left" vertical="top" wrapText="1"/>
    </xf>
    <xf numFmtId="0" fontId="86" fillId="7" borderId="6" xfId="0" applyFont="1" applyFill="1" applyBorder="1" applyAlignment="1" applyProtection="1">
      <alignment horizontal="left" vertical="top" wrapText="1"/>
    </xf>
    <xf numFmtId="0" fontId="86" fillId="7" borderId="48" xfId="0" applyFont="1" applyFill="1" applyBorder="1" applyAlignment="1" applyProtection="1">
      <alignment horizontal="left" vertical="top" wrapText="1"/>
    </xf>
    <xf numFmtId="0" fontId="86" fillId="7" borderId="11" xfId="0" applyFont="1" applyFill="1" applyBorder="1" applyAlignment="1" applyProtection="1">
      <alignment horizontal="left" vertical="top" wrapText="1"/>
    </xf>
    <xf numFmtId="0" fontId="86" fillId="7" borderId="0" xfId="0" applyFont="1" applyFill="1" applyAlignment="1" applyProtection="1">
      <alignment horizontal="left" vertical="top" wrapText="1"/>
    </xf>
    <xf numFmtId="0" fontId="86" fillId="7" borderId="8" xfId="0" applyFont="1" applyFill="1" applyBorder="1" applyAlignment="1" applyProtection="1">
      <alignment horizontal="left" vertical="top" wrapText="1"/>
    </xf>
    <xf numFmtId="0" fontId="86" fillId="7" borderId="5" xfId="0" applyFont="1" applyFill="1" applyBorder="1" applyAlignment="1" applyProtection="1">
      <alignment horizontal="left" vertical="top" wrapText="1"/>
    </xf>
    <xf numFmtId="0" fontId="86" fillId="7" borderId="12" xfId="0" applyFont="1" applyFill="1" applyBorder="1" applyAlignment="1" applyProtection="1">
      <alignment horizontal="left" vertical="top" wrapText="1"/>
    </xf>
    <xf numFmtId="0" fontId="86" fillId="7" borderId="13" xfId="0" applyFont="1" applyFill="1" applyBorder="1" applyAlignment="1" applyProtection="1">
      <alignment horizontal="left" vertical="top" wrapText="1"/>
    </xf>
    <xf numFmtId="0" fontId="38" fillId="13" borderId="47" xfId="0" applyFont="1" applyFill="1" applyBorder="1" applyAlignment="1" applyProtection="1">
      <alignment horizontal="left" vertical="top" wrapText="1"/>
    </xf>
    <xf numFmtId="0" fontId="38" fillId="13" borderId="44" xfId="0" applyFont="1" applyFill="1" applyBorder="1" applyAlignment="1" applyProtection="1">
      <alignment horizontal="left" vertical="top" wrapText="1"/>
    </xf>
    <xf numFmtId="0" fontId="39" fillId="7" borderId="47" xfId="14" applyFont="1" applyFill="1" applyBorder="1" applyAlignment="1" applyProtection="1">
      <alignment horizontal="center" vertical="center"/>
    </xf>
    <xf numFmtId="0" fontId="23" fillId="0" borderId="0" xfId="0" applyFont="1" applyAlignment="1" applyProtection="1">
      <alignment horizontal="center" vertical="center"/>
    </xf>
    <xf numFmtId="0" fontId="0" fillId="2" borderId="46"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43" fillId="2" borderId="44" xfId="14" applyFont="1" applyFill="1" applyBorder="1" applyAlignment="1" applyProtection="1">
      <alignment horizontal="center" vertical="center"/>
    </xf>
    <xf numFmtId="0" fontId="44" fillId="2" borderId="44" xfId="0" applyFont="1" applyFill="1" applyBorder="1" applyAlignment="1" applyProtection="1">
      <alignment horizontal="center" vertical="center"/>
    </xf>
    <xf numFmtId="0" fontId="40" fillId="8" borderId="44" xfId="14" applyFont="1" applyFill="1" applyBorder="1" applyAlignment="1" applyProtection="1">
      <alignment horizontal="center" vertical="center"/>
    </xf>
    <xf numFmtId="0" fontId="40" fillId="8" borderId="27" xfId="14" applyFont="1" applyFill="1" applyBorder="1" applyAlignment="1" applyProtection="1">
      <alignment horizontal="center" vertical="center"/>
    </xf>
    <xf numFmtId="0" fontId="41" fillId="8" borderId="44" xfId="0" applyFont="1" applyFill="1" applyBorder="1" applyAlignment="1" applyProtection="1">
      <alignment horizontal="center" vertical="center" wrapText="1"/>
    </xf>
    <xf numFmtId="0" fontId="41" fillId="8" borderId="65" xfId="0" applyFont="1" applyFill="1" applyBorder="1" applyAlignment="1" applyProtection="1">
      <alignment horizontal="center" vertical="center" wrapText="1"/>
    </xf>
    <xf numFmtId="0" fontId="41" fillId="8" borderId="27" xfId="0" applyFont="1" applyFill="1" applyBorder="1" applyAlignment="1" applyProtection="1">
      <alignment horizontal="center" vertical="center" wrapText="1"/>
    </xf>
    <xf numFmtId="0" fontId="41" fillId="8" borderId="28" xfId="0" applyFont="1" applyFill="1" applyBorder="1" applyAlignment="1" applyProtection="1">
      <alignment horizontal="center" vertical="center" wrapText="1"/>
    </xf>
    <xf numFmtId="38" fontId="18" fillId="5" borderId="44" xfId="2" applyFont="1" applyFill="1" applyBorder="1" applyAlignment="1" applyProtection="1">
      <alignment horizontal="center" vertical="center" shrinkToFit="1"/>
    </xf>
    <xf numFmtId="0" fontId="40" fillId="0" borderId="11" xfId="14" applyFont="1" applyBorder="1" applyAlignment="1" applyProtection="1">
      <alignment horizontal="center" vertical="center"/>
    </xf>
    <xf numFmtId="0" fontId="40" fillId="0" borderId="0" xfId="14" applyFont="1" applyBorder="1" applyAlignment="1" applyProtection="1">
      <alignment horizontal="center" vertical="center"/>
    </xf>
    <xf numFmtId="0" fontId="42" fillId="5" borderId="73" xfId="0" applyFont="1" applyFill="1" applyBorder="1" applyAlignment="1" applyProtection="1">
      <alignment horizontal="center" vertical="center" wrapText="1"/>
    </xf>
    <xf numFmtId="0" fontId="42" fillId="5" borderId="74" xfId="0" applyFont="1" applyFill="1" applyBorder="1" applyAlignment="1" applyProtection="1">
      <alignment horizontal="center" vertical="center" wrapText="1"/>
    </xf>
    <xf numFmtId="0" fontId="37" fillId="5" borderId="69" xfId="0" applyFont="1" applyFill="1" applyBorder="1" applyAlignment="1" applyProtection="1">
      <alignment horizontal="center" vertical="center" wrapText="1"/>
    </xf>
    <xf numFmtId="0" fontId="37" fillId="5" borderId="71" xfId="0" applyFont="1" applyFill="1" applyBorder="1" applyAlignment="1" applyProtection="1">
      <alignment horizontal="center" vertical="center" wrapText="1"/>
    </xf>
    <xf numFmtId="0" fontId="61" fillId="0" borderId="37" xfId="14" applyFont="1" applyBorder="1" applyAlignment="1" applyProtection="1">
      <alignment horizontal="center" vertical="center" shrinkToFit="1"/>
    </xf>
    <xf numFmtId="0" fontId="61" fillId="0" borderId="90" xfId="14" applyFont="1" applyBorder="1" applyAlignment="1" applyProtection="1">
      <alignment horizontal="center" vertical="center" shrinkToFit="1"/>
    </xf>
    <xf numFmtId="38" fontId="92" fillId="5" borderId="91" xfId="0" applyNumberFormat="1" applyFont="1" applyFill="1" applyBorder="1" applyAlignment="1" applyProtection="1">
      <alignment horizontal="right" vertical="center" shrinkToFit="1"/>
    </xf>
    <xf numFmtId="0" fontId="92" fillId="5" borderId="92" xfId="0" applyFont="1" applyFill="1" applyBorder="1" applyAlignment="1" applyProtection="1">
      <alignment horizontal="right" vertical="center" shrinkToFit="1"/>
    </xf>
    <xf numFmtId="0" fontId="9" fillId="8" borderId="45" xfId="14" applyFont="1" applyFill="1" applyBorder="1" applyAlignment="1" applyProtection="1">
      <alignment horizontal="center" vertical="center"/>
    </xf>
    <xf numFmtId="0" fontId="9" fillId="8" borderId="46"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9" fillId="8" borderId="44" xfId="14" applyFont="1" applyFill="1" applyBorder="1" applyAlignment="1" applyProtection="1">
      <alignment horizontal="center" vertical="center" wrapText="1"/>
    </xf>
    <xf numFmtId="0" fontId="44" fillId="0" borderId="0" xfId="0" applyFont="1" applyAlignment="1" applyProtection="1">
      <alignment horizontal="left" vertical="center" wrapText="1"/>
    </xf>
    <xf numFmtId="0" fontId="38" fillId="8" borderId="9" xfId="0" applyFont="1" applyFill="1" applyBorder="1" applyAlignment="1" applyProtection="1">
      <alignment horizontal="center" vertical="center" wrapText="1"/>
    </xf>
    <xf numFmtId="0" fontId="38" fillId="8" borderId="6" xfId="0" applyFont="1" applyFill="1" applyBorder="1" applyAlignment="1" applyProtection="1">
      <alignment horizontal="center" vertical="center"/>
    </xf>
    <xf numFmtId="0" fontId="38" fillId="8" borderId="48" xfId="0" applyFont="1" applyFill="1" applyBorder="1" applyAlignment="1" applyProtection="1">
      <alignment horizontal="center" vertical="center"/>
    </xf>
    <xf numFmtId="0" fontId="38" fillId="8" borderId="5" xfId="0" applyFont="1" applyFill="1" applyBorder="1" applyAlignment="1" applyProtection="1">
      <alignment horizontal="center" vertical="center"/>
    </xf>
    <xf numFmtId="0" fontId="38" fillId="8" borderId="12" xfId="0" applyFont="1" applyFill="1" applyBorder="1" applyAlignment="1" applyProtection="1">
      <alignment horizontal="center" vertical="center"/>
    </xf>
    <xf numFmtId="0" fontId="38" fillId="8" borderId="13" xfId="0" applyFont="1" applyFill="1" applyBorder="1" applyAlignment="1" applyProtection="1">
      <alignment horizontal="center" vertical="center"/>
    </xf>
    <xf numFmtId="0" fontId="38" fillId="8" borderId="44" xfId="0" applyFont="1" applyFill="1" applyBorder="1" applyAlignment="1" applyProtection="1">
      <alignment horizontal="center" vertical="center" wrapText="1"/>
    </xf>
    <xf numFmtId="0" fontId="38" fillId="8" borderId="49" xfId="0" applyFont="1" applyFill="1" applyBorder="1" applyAlignment="1" applyProtection="1">
      <alignment horizontal="center" vertical="center"/>
    </xf>
    <xf numFmtId="0" fontId="38" fillId="8" borderId="11" xfId="0" applyFont="1" applyFill="1" applyBorder="1" applyAlignment="1" applyProtection="1">
      <alignment horizontal="center" vertical="center"/>
    </xf>
    <xf numFmtId="0" fontId="38" fillId="8" borderId="0" xfId="0" applyFont="1" applyFill="1" applyAlignment="1" applyProtection="1">
      <alignment horizontal="center" vertical="center"/>
    </xf>
    <xf numFmtId="0" fontId="38" fillId="8" borderId="8" xfId="0" applyFont="1" applyFill="1" applyBorder="1" applyAlignment="1" applyProtection="1">
      <alignment horizontal="center" vertical="center"/>
    </xf>
    <xf numFmtId="0" fontId="9" fillId="8" borderId="45" xfId="14" applyFont="1" applyFill="1" applyBorder="1" applyAlignment="1" applyProtection="1">
      <alignment horizontal="center" vertical="center" wrapText="1"/>
    </xf>
    <xf numFmtId="0" fontId="38" fillId="8" borderId="45" xfId="0" applyFont="1" applyFill="1" applyBorder="1" applyAlignment="1" applyProtection="1">
      <alignment horizontal="center" vertical="center" wrapText="1"/>
    </xf>
    <xf numFmtId="0" fontId="38" fillId="8" borderId="46" xfId="0" applyFont="1" applyFill="1" applyBorder="1" applyAlignment="1" applyProtection="1">
      <alignment horizontal="center" vertical="center"/>
    </xf>
    <xf numFmtId="0" fontId="38" fillId="8" borderId="47" xfId="0" applyFont="1" applyFill="1" applyBorder="1" applyAlignment="1" applyProtection="1">
      <alignment horizontal="center" vertical="center"/>
    </xf>
    <xf numFmtId="38" fontId="18" fillId="5" borderId="84" xfId="2" applyFont="1" applyFill="1" applyBorder="1" applyAlignment="1" applyProtection="1">
      <alignment horizontal="center" vertical="center" shrinkToFit="1"/>
    </xf>
    <xf numFmtId="38" fontId="94" fillId="5" borderId="85" xfId="2" applyFont="1" applyFill="1" applyBorder="1" applyAlignment="1" applyProtection="1">
      <alignment horizontal="center" vertical="center" shrinkToFit="1"/>
    </xf>
    <xf numFmtId="0" fontId="18" fillId="0" borderId="86" xfId="0" applyFont="1" applyBorder="1" applyAlignment="1" applyProtection="1">
      <alignment horizontal="center" vertical="center" shrinkToFit="1"/>
    </xf>
    <xf numFmtId="38" fontId="91" fillId="5" borderId="45" xfId="2" applyFont="1" applyFill="1" applyBorder="1" applyAlignment="1" applyProtection="1">
      <alignment horizontal="center" vertical="center" shrinkToFit="1"/>
    </xf>
    <xf numFmtId="0" fontId="91" fillId="0" borderId="47" xfId="0" applyFont="1" applyBorder="1" applyAlignment="1" applyProtection="1">
      <alignment horizontal="center" vertical="center" shrinkToFit="1"/>
    </xf>
    <xf numFmtId="38" fontId="91" fillId="5" borderId="45" xfId="0" applyNumberFormat="1" applyFont="1" applyFill="1" applyBorder="1" applyAlignment="1" applyProtection="1">
      <alignment horizontal="center" vertical="center" shrinkToFit="1"/>
    </xf>
    <xf numFmtId="38" fontId="91" fillId="0" borderId="45" xfId="2" applyFont="1" applyFill="1" applyBorder="1" applyAlignment="1" applyProtection="1">
      <alignment horizontal="center" vertical="center" shrinkToFit="1"/>
    </xf>
    <xf numFmtId="38" fontId="91" fillId="0" borderId="46" xfId="2" applyFont="1" applyFill="1" applyBorder="1" applyAlignment="1" applyProtection="1">
      <alignment horizontal="center" vertical="center" shrinkToFit="1"/>
    </xf>
    <xf numFmtId="38" fontId="91" fillId="0" borderId="47" xfId="2" applyFont="1" applyFill="1" applyBorder="1" applyAlignment="1" applyProtection="1">
      <alignment horizontal="center" vertical="center" shrinkToFit="1"/>
    </xf>
    <xf numFmtId="0" fontId="91" fillId="0" borderId="46" xfId="0" applyFont="1" applyBorder="1" applyAlignment="1" applyProtection="1">
      <alignment horizontal="center" vertical="center" shrinkToFit="1"/>
    </xf>
    <xf numFmtId="38" fontId="94" fillId="5" borderId="45" xfId="2" applyFont="1" applyFill="1" applyBorder="1" applyAlignment="1" applyProtection="1">
      <alignment horizontal="center" vertical="center" shrinkToFit="1"/>
    </xf>
    <xf numFmtId="0" fontId="18" fillId="0" borderId="46" xfId="0" applyFont="1" applyBorder="1" applyAlignment="1" applyProtection="1">
      <alignment horizontal="center" vertical="center" shrinkToFit="1"/>
    </xf>
    <xf numFmtId="0" fontId="18" fillId="0" borderId="47" xfId="0" applyFont="1" applyBorder="1" applyAlignment="1" applyProtection="1">
      <alignment horizontal="center" vertical="center" shrinkToFit="1"/>
    </xf>
    <xf numFmtId="38" fontId="94" fillId="5" borderId="9" xfId="0" applyNumberFormat="1" applyFont="1" applyFill="1" applyBorder="1" applyAlignment="1" applyProtection="1">
      <alignment horizontal="center" vertical="center" shrinkToFit="1"/>
    </xf>
    <xf numFmtId="38" fontId="94" fillId="5" borderId="6" xfId="0" applyNumberFormat="1" applyFont="1" applyFill="1" applyBorder="1" applyAlignment="1" applyProtection="1">
      <alignment horizontal="center" vertical="center" shrinkToFit="1"/>
    </xf>
    <xf numFmtId="38" fontId="94" fillId="5" borderId="48" xfId="0" applyNumberFormat="1" applyFont="1" applyFill="1" applyBorder="1" applyAlignment="1" applyProtection="1">
      <alignment horizontal="center" vertical="center" shrinkToFit="1"/>
    </xf>
    <xf numFmtId="38" fontId="94" fillId="5" borderId="5" xfId="0" applyNumberFormat="1" applyFont="1" applyFill="1" applyBorder="1" applyAlignment="1" applyProtection="1">
      <alignment horizontal="center" vertical="center" shrinkToFit="1"/>
    </xf>
    <xf numFmtId="38" fontId="94" fillId="5" borderId="12" xfId="0" applyNumberFormat="1" applyFont="1" applyFill="1" applyBorder="1" applyAlignment="1" applyProtection="1">
      <alignment horizontal="center" vertical="center" shrinkToFit="1"/>
    </xf>
    <xf numFmtId="38" fontId="94" fillId="5" borderId="13" xfId="0" applyNumberFormat="1" applyFont="1" applyFill="1" applyBorder="1" applyAlignment="1" applyProtection="1">
      <alignment horizontal="center" vertical="center" shrinkToFit="1"/>
    </xf>
    <xf numFmtId="38" fontId="94" fillId="0" borderId="45" xfId="2" applyFont="1" applyFill="1" applyBorder="1" applyAlignment="1" applyProtection="1">
      <alignment horizontal="center" vertical="center" shrinkToFit="1"/>
    </xf>
    <xf numFmtId="38" fontId="18" fillId="0" borderId="46" xfId="2" applyFont="1" applyFill="1" applyBorder="1" applyAlignment="1" applyProtection="1">
      <alignment horizontal="center" vertical="center" shrinkToFit="1"/>
    </xf>
    <xf numFmtId="38" fontId="18" fillId="0" borderId="47"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48"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1" fillId="5" borderId="9" xfId="0" applyNumberFormat="1" applyFont="1" applyFill="1" applyBorder="1" applyAlignment="1" applyProtection="1">
      <alignment horizontal="center" vertical="center" shrinkToFit="1"/>
    </xf>
    <xf numFmtId="38" fontId="31" fillId="5" borderId="6" xfId="0" applyNumberFormat="1" applyFont="1" applyFill="1" applyBorder="1" applyAlignment="1" applyProtection="1">
      <alignment horizontal="center" vertical="center" shrinkToFit="1"/>
    </xf>
    <xf numFmtId="38" fontId="31" fillId="5" borderId="48" xfId="0" applyNumberFormat="1" applyFont="1" applyFill="1" applyBorder="1" applyAlignment="1" applyProtection="1">
      <alignment horizontal="center" vertical="center" shrinkToFit="1"/>
    </xf>
    <xf numFmtId="38" fontId="31" fillId="5" borderId="11" xfId="0" applyNumberFormat="1" applyFont="1" applyFill="1" applyBorder="1" applyAlignment="1" applyProtection="1">
      <alignment horizontal="center" vertical="center" shrinkToFit="1"/>
    </xf>
    <xf numFmtId="38" fontId="31" fillId="5" borderId="0" xfId="0" applyNumberFormat="1" applyFont="1" applyFill="1" applyBorder="1" applyAlignment="1" applyProtection="1">
      <alignment horizontal="center" vertical="center" shrinkToFit="1"/>
    </xf>
    <xf numFmtId="38" fontId="31" fillId="5" borderId="8" xfId="0" applyNumberFormat="1" applyFont="1" applyFill="1" applyBorder="1" applyAlignment="1" applyProtection="1">
      <alignment horizontal="center" vertical="center" shrinkToFit="1"/>
    </xf>
    <xf numFmtId="38" fontId="31" fillId="5" borderId="5" xfId="0" applyNumberFormat="1" applyFont="1" applyFill="1" applyBorder="1" applyAlignment="1" applyProtection="1">
      <alignment horizontal="center" vertical="center" shrinkToFit="1"/>
    </xf>
    <xf numFmtId="38" fontId="31" fillId="5" borderId="12" xfId="0" applyNumberFormat="1" applyFont="1" applyFill="1" applyBorder="1" applyAlignment="1" applyProtection="1">
      <alignment horizontal="center" vertical="center" shrinkToFit="1"/>
    </xf>
    <xf numFmtId="38" fontId="31" fillId="5" borderId="13" xfId="0" applyNumberFormat="1" applyFont="1" applyFill="1" applyBorder="1" applyAlignment="1" applyProtection="1">
      <alignment horizontal="center" vertical="center" shrinkToFit="1"/>
    </xf>
    <xf numFmtId="38" fontId="91" fillId="5" borderId="44" xfId="2" applyFont="1" applyFill="1" applyBorder="1" applyAlignment="1" applyProtection="1">
      <alignment horizontal="center" vertical="center" shrinkToFit="1"/>
    </xf>
    <xf numFmtId="3" fontId="94" fillId="0" borderId="44" xfId="0" applyNumberFormat="1" applyFont="1" applyFill="1" applyBorder="1" applyAlignment="1" applyProtection="1">
      <alignment horizontal="center" vertical="center" shrinkToFit="1"/>
    </xf>
    <xf numFmtId="0" fontId="94" fillId="0" borderId="44" xfId="0" applyFont="1" applyFill="1" applyBorder="1" applyAlignment="1" applyProtection="1">
      <alignment horizontal="center" vertical="center" shrinkToFit="1"/>
    </xf>
    <xf numFmtId="38" fontId="94" fillId="5" borderId="44" xfId="2" applyFont="1" applyFill="1" applyBorder="1" applyAlignment="1" applyProtection="1">
      <alignment horizontal="center" vertical="center" shrinkToFit="1"/>
    </xf>
    <xf numFmtId="0" fontId="91" fillId="5" borderId="46" xfId="0" applyFont="1" applyFill="1" applyBorder="1" applyAlignment="1" applyProtection="1">
      <alignment horizontal="center" vertical="center" shrinkToFit="1"/>
    </xf>
    <xf numFmtId="0" fontId="91" fillId="5" borderId="47"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38" fillId="8" borderId="6" xfId="0" applyFont="1" applyFill="1" applyBorder="1" applyAlignment="1" applyProtection="1">
      <alignment horizontal="center" vertical="center" wrapText="1"/>
    </xf>
    <xf numFmtId="0" fontId="38" fillId="8" borderId="0" xfId="0" applyFont="1" applyFill="1" applyBorder="1" applyAlignment="1" applyProtection="1">
      <alignment horizontal="center" vertical="center"/>
    </xf>
    <xf numFmtId="0" fontId="38" fillId="8" borderId="48" xfId="0" applyFont="1" applyFill="1" applyBorder="1" applyAlignment="1" applyProtection="1">
      <alignment horizontal="center" vertical="center" wrapText="1"/>
    </xf>
    <xf numFmtId="0" fontId="38" fillId="8" borderId="11" xfId="0" applyFont="1" applyFill="1" applyBorder="1" applyAlignment="1" applyProtection="1">
      <alignment horizontal="center" vertical="center" wrapText="1"/>
    </xf>
    <xf numFmtId="0" fontId="38" fillId="8" borderId="8" xfId="0" applyFont="1" applyFill="1" applyBorder="1" applyAlignment="1" applyProtection="1">
      <alignment horizontal="center" vertical="center" wrapText="1"/>
    </xf>
    <xf numFmtId="0" fontId="38" fillId="8" borderId="49" xfId="0" applyFont="1" applyFill="1" applyBorder="1" applyAlignment="1" applyProtection="1">
      <alignment horizontal="center" vertical="center" wrapText="1"/>
    </xf>
    <xf numFmtId="0" fontId="38"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48" xfId="14" applyFont="1" applyFill="1" applyBorder="1" applyAlignment="1" applyProtection="1">
      <alignment horizontal="center" vertical="center" wrapText="1"/>
    </xf>
    <xf numFmtId="0" fontId="38" fillId="8" borderId="9" xfId="0" applyFont="1" applyFill="1" applyBorder="1" applyAlignment="1" applyProtection="1">
      <alignment horizontal="center" vertical="center"/>
    </xf>
    <xf numFmtId="38" fontId="31" fillId="5" borderId="45" xfId="2" applyFont="1" applyFill="1" applyBorder="1" applyAlignment="1" applyProtection="1">
      <alignment horizontal="center" vertical="center" shrinkToFit="1"/>
    </xf>
    <xf numFmtId="38" fontId="31" fillId="5" borderId="47" xfId="2" applyFont="1" applyFill="1" applyBorder="1" applyAlignment="1" applyProtection="1">
      <alignment horizontal="center" vertical="center" shrinkToFit="1"/>
    </xf>
    <xf numFmtId="0" fontId="90" fillId="13" borderId="44" xfId="0" applyFont="1" applyFill="1" applyBorder="1" applyAlignment="1" applyProtection="1">
      <alignment horizontal="center" vertical="center" shrinkToFit="1"/>
    </xf>
    <xf numFmtId="38" fontId="31" fillId="13" borderId="45" xfId="2" applyFont="1" applyFill="1" applyBorder="1" applyAlignment="1" applyProtection="1">
      <alignment horizontal="center" vertical="center" shrinkToFit="1"/>
    </xf>
    <xf numFmtId="38" fontId="31" fillId="13" borderId="47" xfId="2" applyFont="1" applyFill="1" applyBorder="1" applyAlignment="1" applyProtection="1">
      <alignment horizontal="center" vertical="center" shrinkToFit="1"/>
    </xf>
    <xf numFmtId="38" fontId="31" fillId="13" borderId="46" xfId="2" applyFont="1" applyFill="1" applyBorder="1" applyAlignment="1" applyProtection="1">
      <alignment horizontal="center" vertical="center" shrinkToFit="1"/>
    </xf>
    <xf numFmtId="3" fontId="89" fillId="0" borderId="45" xfId="0" applyNumberFormat="1" applyFont="1" applyFill="1" applyBorder="1" applyAlignment="1" applyProtection="1">
      <alignment horizontal="center" vertical="center" shrinkToFit="1"/>
    </xf>
    <xf numFmtId="3" fontId="89" fillId="0" borderId="46" xfId="0" applyNumberFormat="1" applyFont="1" applyFill="1" applyBorder="1" applyAlignment="1" applyProtection="1">
      <alignment horizontal="center" vertical="center" shrinkToFit="1"/>
    </xf>
    <xf numFmtId="0" fontId="89" fillId="0" borderId="47" xfId="0" applyFont="1" applyFill="1" applyBorder="1" applyAlignment="1" applyProtection="1">
      <alignment horizontal="center" vertical="center" shrinkToFit="1"/>
    </xf>
    <xf numFmtId="38" fontId="31" fillId="13" borderId="5" xfId="2" applyFont="1" applyFill="1" applyBorder="1" applyAlignment="1" applyProtection="1">
      <alignment horizontal="center" vertical="center" shrinkToFit="1"/>
    </xf>
    <xf numFmtId="38" fontId="31" fillId="13" borderId="13" xfId="2" applyFont="1" applyFill="1" applyBorder="1" applyAlignment="1" applyProtection="1">
      <alignment horizontal="center" vertical="center" shrinkToFit="1"/>
    </xf>
    <xf numFmtId="3" fontId="89" fillId="0" borderId="5" xfId="0" applyNumberFormat="1" applyFont="1" applyFill="1" applyBorder="1" applyAlignment="1" applyProtection="1">
      <alignment horizontal="center" vertical="center" shrinkToFit="1"/>
    </xf>
    <xf numFmtId="3" fontId="89" fillId="0" borderId="12" xfId="0" applyNumberFormat="1" applyFont="1" applyFill="1" applyBorder="1" applyAlignment="1" applyProtection="1">
      <alignment horizontal="center" vertical="center" shrinkToFit="1"/>
    </xf>
    <xf numFmtId="0" fontId="89" fillId="0" borderId="13" xfId="0" applyFont="1" applyFill="1" applyBorder="1" applyAlignment="1" applyProtection="1">
      <alignment horizontal="center" vertical="center" shrinkToFit="1"/>
    </xf>
    <xf numFmtId="38" fontId="31" fillId="5" borderId="45" xfId="0" applyNumberFormat="1" applyFont="1" applyFill="1" applyBorder="1" applyAlignment="1" applyProtection="1">
      <alignment horizontal="center" vertical="center" shrinkToFit="1"/>
    </xf>
    <xf numFmtId="0" fontId="31" fillId="5" borderId="46" xfId="0" applyFont="1" applyFill="1" applyBorder="1" applyAlignment="1" applyProtection="1">
      <alignment horizontal="center" vertical="center" shrinkToFit="1"/>
    </xf>
    <xf numFmtId="38" fontId="31" fillId="5" borderId="46" xfId="2" applyFont="1" applyFill="1" applyBorder="1" applyAlignment="1" applyProtection="1">
      <alignment horizontal="center" vertical="center" shrinkToFit="1"/>
    </xf>
    <xf numFmtId="38" fontId="31" fillId="0" borderId="45" xfId="2" applyFont="1" applyFill="1" applyBorder="1" applyAlignment="1" applyProtection="1">
      <alignment horizontal="center" vertical="center" shrinkToFit="1"/>
    </xf>
    <xf numFmtId="38" fontId="31" fillId="0" borderId="46" xfId="2" applyFont="1" applyFill="1" applyBorder="1" applyAlignment="1" applyProtection="1">
      <alignment horizontal="center" vertical="center" shrinkToFit="1"/>
    </xf>
    <xf numFmtId="38" fontId="31" fillId="0" borderId="47" xfId="2" applyFont="1" applyFill="1" applyBorder="1" applyAlignment="1" applyProtection="1">
      <alignment horizontal="center" vertical="center" shrinkToFit="1"/>
    </xf>
    <xf numFmtId="0" fontId="38" fillId="8" borderId="45" xfId="0" applyFont="1" applyFill="1" applyBorder="1" applyAlignment="1" applyProtection="1">
      <alignment horizontal="center" vertical="center"/>
    </xf>
    <xf numFmtId="0" fontId="31" fillId="5" borderId="47" xfId="0" applyFont="1" applyFill="1" applyBorder="1" applyAlignment="1" applyProtection="1">
      <alignment horizontal="center" vertical="center" shrinkToFit="1"/>
    </xf>
    <xf numFmtId="0" fontId="38" fillId="0" borderId="9" xfId="0" applyFont="1" applyFill="1" applyBorder="1" applyAlignment="1" applyProtection="1">
      <alignment horizontal="left" vertical="center" wrapText="1"/>
    </xf>
    <xf numFmtId="0" fontId="38" fillId="0" borderId="6" xfId="0" applyFont="1" applyFill="1" applyBorder="1" applyAlignment="1" applyProtection="1">
      <alignment horizontal="left" vertical="center"/>
    </xf>
    <xf numFmtId="0" fontId="38" fillId="0" borderId="48" xfId="0" applyFont="1" applyFill="1" applyBorder="1" applyAlignment="1" applyProtection="1">
      <alignment horizontal="left" vertical="center"/>
    </xf>
    <xf numFmtId="0" fontId="23" fillId="0" borderId="0" xfId="0" applyFont="1" applyAlignment="1" applyProtection="1">
      <alignment horizontal="left" vertical="center" wrapText="1"/>
    </xf>
    <xf numFmtId="0" fontId="38" fillId="0" borderId="47" xfId="0" applyFont="1" applyBorder="1" applyAlignment="1" applyProtection="1">
      <alignment horizontal="left" vertical="center" wrapText="1"/>
    </xf>
    <xf numFmtId="0" fontId="38" fillId="0" borderId="44" xfId="0" applyFont="1" applyBorder="1" applyAlignment="1" applyProtection="1">
      <alignment horizontal="left" vertical="center" wrapText="1"/>
    </xf>
    <xf numFmtId="0" fontId="38" fillId="0" borderId="45" xfId="0" applyFont="1" applyBorder="1" applyAlignment="1" applyProtection="1">
      <alignment horizontal="left" vertical="center" wrapText="1"/>
    </xf>
    <xf numFmtId="0" fontId="38" fillId="0" borderId="46" xfId="0" applyFont="1" applyBorder="1" applyAlignment="1" applyProtection="1">
      <alignment horizontal="left" vertical="center"/>
    </xf>
    <xf numFmtId="0" fontId="38" fillId="0" borderId="47" xfId="0" applyFont="1" applyBorder="1" applyAlignment="1" applyProtection="1">
      <alignment horizontal="left" vertical="center"/>
    </xf>
    <xf numFmtId="0" fontId="38" fillId="0" borderId="46" xfId="0" applyFont="1" applyBorder="1" applyAlignment="1" applyProtection="1">
      <alignment horizontal="left" vertical="center" wrapText="1"/>
    </xf>
    <xf numFmtId="0" fontId="124" fillId="13" borderId="12" xfId="0" applyFont="1" applyFill="1" applyBorder="1" applyAlignment="1" applyProtection="1">
      <alignment horizontal="left" vertical="center" wrapText="1"/>
    </xf>
    <xf numFmtId="0" fontId="38" fillId="13" borderId="12" xfId="0" applyFont="1" applyFill="1" applyBorder="1" applyAlignment="1" applyProtection="1">
      <alignment horizontal="left" vertical="center"/>
    </xf>
    <xf numFmtId="0" fontId="38" fillId="13" borderId="13" xfId="0" applyFont="1" applyFill="1" applyBorder="1" applyAlignment="1" applyProtection="1">
      <alignment horizontal="left" vertical="center"/>
    </xf>
    <xf numFmtId="0" fontId="94" fillId="13" borderId="44" xfId="0" applyFont="1" applyFill="1" applyBorder="1" applyAlignment="1" applyProtection="1">
      <alignment horizontal="left" vertical="center" wrapText="1"/>
    </xf>
    <xf numFmtId="0" fontId="38" fillId="0" borderId="48" xfId="0" applyFont="1" applyFill="1" applyBorder="1" applyAlignment="1" applyProtection="1">
      <alignment horizontal="left" vertical="center" wrapText="1"/>
    </xf>
    <xf numFmtId="0" fontId="38" fillId="0" borderId="49" xfId="0" applyFont="1" applyFill="1" applyBorder="1" applyAlignment="1" applyProtection="1">
      <alignment horizontal="left" vertical="center" wrapText="1"/>
    </xf>
    <xf numFmtId="0" fontId="18" fillId="0" borderId="49" xfId="0" applyFont="1" applyFill="1" applyBorder="1" applyAlignment="1" applyProtection="1">
      <alignment horizontal="left" vertical="center" wrapText="1"/>
    </xf>
    <xf numFmtId="0" fontId="90" fillId="0" borderId="49" xfId="0" applyFont="1" applyFill="1" applyBorder="1" applyAlignment="1" applyProtection="1">
      <alignment horizontal="left" vertical="center" wrapText="1"/>
    </xf>
    <xf numFmtId="0" fontId="23"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5" fillId="7" borderId="78" xfId="14" applyFont="1" applyFill="1" applyBorder="1" applyAlignment="1" applyProtection="1">
      <alignment horizontal="center" vertical="center" wrapText="1"/>
    </xf>
    <xf numFmtId="0" fontId="39" fillId="7" borderId="79" xfId="0" applyFont="1" applyFill="1" applyBorder="1" applyAlignment="1" applyProtection="1">
      <alignment horizontal="center" vertical="center" wrapText="1"/>
    </xf>
    <xf numFmtId="0" fontId="39" fillId="7" borderId="9" xfId="14" applyFont="1" applyFill="1" applyBorder="1" applyAlignment="1" applyProtection="1">
      <alignment horizontal="center" vertical="center"/>
    </xf>
    <xf numFmtId="0" fontId="39" fillId="7" borderId="48" xfId="14" applyFont="1" applyFill="1" applyBorder="1" applyAlignment="1" applyProtection="1">
      <alignment horizontal="center" vertical="center"/>
    </xf>
    <xf numFmtId="0" fontId="39" fillId="7" borderId="5" xfId="14" applyFont="1" applyFill="1" applyBorder="1" applyAlignment="1" applyProtection="1">
      <alignment horizontal="center" vertical="center"/>
    </xf>
    <xf numFmtId="0" fontId="39" fillId="7" borderId="13" xfId="14" applyFont="1" applyFill="1" applyBorder="1" applyAlignment="1" applyProtection="1">
      <alignment horizontal="center" vertical="center"/>
    </xf>
    <xf numFmtId="0" fontId="90" fillId="13" borderId="3" xfId="0" applyFont="1" applyFill="1" applyBorder="1" applyAlignment="1" applyProtection="1">
      <alignment horizontal="left" vertical="top" wrapText="1"/>
    </xf>
    <xf numFmtId="0" fontId="38" fillId="13" borderId="3" xfId="0" applyFont="1" applyFill="1" applyBorder="1" applyAlignment="1" applyProtection="1">
      <alignment horizontal="left" vertical="top" wrapText="1"/>
    </xf>
    <xf numFmtId="0" fontId="38" fillId="13" borderId="5" xfId="0" applyFont="1" applyFill="1" applyBorder="1" applyAlignment="1" applyProtection="1">
      <alignment horizontal="left" vertical="top" wrapText="1"/>
    </xf>
    <xf numFmtId="0" fontId="90" fillId="13" borderId="3" xfId="0" applyFont="1" applyFill="1" applyBorder="1" applyAlignment="1" applyProtection="1">
      <alignment horizontal="left" vertical="center" wrapText="1"/>
    </xf>
    <xf numFmtId="192" fontId="86" fillId="7" borderId="45" xfId="0" applyNumberFormat="1" applyFont="1" applyFill="1" applyBorder="1" applyAlignment="1" applyProtection="1">
      <alignment horizontal="right" vertical="center" wrapText="1"/>
    </xf>
    <xf numFmtId="192" fontId="17" fillId="7" borderId="46" xfId="0" applyNumberFormat="1" applyFont="1" applyFill="1" applyBorder="1" applyAlignment="1" applyProtection="1">
      <alignment horizontal="right" vertical="center" wrapText="1"/>
    </xf>
    <xf numFmtId="192" fontId="17" fillId="7" borderId="47" xfId="0" applyNumberFormat="1" applyFont="1" applyFill="1" applyBorder="1" applyAlignment="1" applyProtection="1">
      <alignment horizontal="right" vertical="center" wrapText="1"/>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90" fillId="7" borderId="44" xfId="0" applyFont="1" applyFill="1" applyBorder="1" applyAlignment="1" applyProtection="1">
      <alignment horizontal="left" vertical="center" wrapText="1"/>
    </xf>
    <xf numFmtId="0" fontId="38" fillId="8" borderId="44" xfId="0" applyFont="1" applyFill="1" applyBorder="1" applyAlignment="1" applyProtection="1">
      <alignment horizontal="left" vertical="center"/>
    </xf>
    <xf numFmtId="0" fontId="38" fillId="8" borderId="45" xfId="0" applyFont="1" applyFill="1" applyBorder="1" applyAlignment="1" applyProtection="1">
      <alignment horizontal="left" vertical="center"/>
    </xf>
    <xf numFmtId="192" fontId="90" fillId="13" borderId="44" xfId="0" applyNumberFormat="1" applyFont="1" applyFill="1" applyBorder="1" applyAlignment="1" applyProtection="1">
      <alignment horizontal="center" vertical="center" wrapText="1"/>
    </xf>
    <xf numFmtId="192" fontId="94" fillId="13" borderId="47" xfId="0" applyNumberFormat="1" applyFont="1" applyFill="1" applyBorder="1" applyAlignment="1" applyProtection="1">
      <alignment horizontal="center" vertical="center" wrapText="1"/>
    </xf>
    <xf numFmtId="192" fontId="94" fillId="13" borderId="44" xfId="0" applyNumberFormat="1" applyFont="1" applyFill="1" applyBorder="1" applyAlignment="1" applyProtection="1">
      <alignment horizontal="center" vertical="center" wrapText="1"/>
    </xf>
    <xf numFmtId="0" fontId="38" fillId="0" borderId="45" xfId="0" applyFont="1" applyBorder="1" applyAlignment="1" applyProtection="1">
      <alignment horizontal="left" vertical="top" wrapText="1"/>
    </xf>
    <xf numFmtId="0" fontId="90" fillId="13" borderId="44" xfId="0" applyFont="1" applyFill="1" applyBorder="1" applyAlignment="1" applyProtection="1">
      <alignment horizontal="center" vertical="center"/>
    </xf>
    <xf numFmtId="0" fontId="22" fillId="0" borderId="6" xfId="14" applyFont="1" applyBorder="1" applyAlignment="1" applyProtection="1">
      <alignment horizontal="left" vertical="top" wrapText="1"/>
    </xf>
    <xf numFmtId="0" fontId="57" fillId="0" borderId="6" xfId="0" applyFont="1" applyBorder="1" applyAlignment="1" applyProtection="1">
      <alignment horizontal="left" vertical="top"/>
    </xf>
    <xf numFmtId="0" fontId="9" fillId="8" borderId="44" xfId="14" applyFont="1" applyFill="1" applyBorder="1" applyAlignment="1" applyProtection="1">
      <alignment horizontal="center" vertical="center" textRotation="255"/>
    </xf>
    <xf numFmtId="0" fontId="48" fillId="3" borderId="7" xfId="0" applyFont="1" applyFill="1" applyBorder="1" applyAlignment="1" applyProtection="1">
      <alignment horizontal="left" vertical="top"/>
    </xf>
    <xf numFmtId="0" fontId="97" fillId="13" borderId="9" xfId="0" applyFont="1" applyFill="1" applyBorder="1" applyAlignment="1" applyProtection="1">
      <alignment horizontal="left" vertical="top" wrapText="1"/>
    </xf>
    <xf numFmtId="0" fontId="18" fillId="13" borderId="6" xfId="0" applyFont="1" applyFill="1" applyBorder="1" applyAlignment="1" applyProtection="1">
      <alignment horizontal="left" vertical="top" wrapText="1"/>
    </xf>
    <xf numFmtId="0" fontId="18" fillId="13" borderId="48" xfId="0" applyFont="1" applyFill="1" applyBorder="1" applyAlignment="1" applyProtection="1">
      <alignment horizontal="left" vertical="top" wrapText="1"/>
    </xf>
    <xf numFmtId="0" fontId="18" fillId="13" borderId="11" xfId="0" applyFont="1" applyFill="1" applyBorder="1" applyAlignment="1" applyProtection="1">
      <alignment horizontal="left" vertical="top" wrapText="1"/>
    </xf>
    <xf numFmtId="0" fontId="18" fillId="13" borderId="0" xfId="0" applyFont="1" applyFill="1" applyAlignment="1" applyProtection="1">
      <alignment horizontal="left" vertical="top" wrapText="1"/>
    </xf>
    <xf numFmtId="0" fontId="18" fillId="13" borderId="8" xfId="0" applyFont="1" applyFill="1" applyBorder="1" applyAlignment="1" applyProtection="1">
      <alignment horizontal="left" vertical="top" wrapText="1"/>
    </xf>
    <xf numFmtId="0" fontId="18" fillId="13" borderId="5" xfId="0" applyFont="1" applyFill="1" applyBorder="1" applyAlignment="1" applyProtection="1">
      <alignment horizontal="left" vertical="top" wrapText="1"/>
    </xf>
    <xf numFmtId="0" fontId="18" fillId="13" borderId="12" xfId="0" applyFont="1" applyFill="1" applyBorder="1" applyAlignment="1" applyProtection="1">
      <alignment horizontal="left" vertical="top" wrapText="1"/>
    </xf>
    <xf numFmtId="0" fontId="18" fillId="13" borderId="13" xfId="0" applyFont="1" applyFill="1" applyBorder="1" applyAlignment="1" applyProtection="1">
      <alignment horizontal="left" vertical="top" wrapText="1"/>
    </xf>
    <xf numFmtId="0" fontId="22" fillId="5" borderId="7" xfId="14" applyFont="1" applyFill="1" applyBorder="1" applyAlignment="1" applyProtection="1">
      <alignment horizontal="center" vertical="center"/>
    </xf>
    <xf numFmtId="0" fontId="62" fillId="5" borderId="7" xfId="14" applyFont="1" applyFill="1" applyBorder="1" applyAlignment="1" applyProtection="1">
      <alignment horizontal="center" vertical="center"/>
    </xf>
    <xf numFmtId="0" fontId="47" fillId="8" borderId="44" xfId="14" applyFont="1" applyFill="1" applyBorder="1" applyAlignment="1" applyProtection="1">
      <alignment horizontal="center" vertical="center"/>
    </xf>
    <xf numFmtId="0" fontId="48" fillId="8" borderId="44" xfId="0" applyFont="1" applyFill="1" applyBorder="1" applyAlignment="1" applyProtection="1">
      <alignment horizontal="center" vertical="center"/>
    </xf>
    <xf numFmtId="180" fontId="9" fillId="5" borderId="44" xfId="14" applyNumberFormat="1" applyFont="1" applyFill="1" applyBorder="1" applyAlignment="1" applyProtection="1">
      <alignment horizontal="center" vertical="center"/>
    </xf>
    <xf numFmtId="0" fontId="38" fillId="0" borderId="44" xfId="0" applyFont="1" applyBorder="1" applyAlignment="1" applyProtection="1">
      <alignment horizontal="left" vertical="center"/>
    </xf>
    <xf numFmtId="0" fontId="48"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8" fillId="13" borderId="0" xfId="0" applyFont="1" applyFill="1" applyBorder="1" applyAlignment="1" applyProtection="1">
      <alignment horizontal="left" vertical="top" wrapText="1"/>
    </xf>
    <xf numFmtId="0" fontId="22" fillId="5" borderId="49" xfId="14" applyFont="1" applyFill="1" applyBorder="1" applyAlignment="1" applyProtection="1">
      <alignment horizontal="center" vertical="top"/>
    </xf>
    <xf numFmtId="0" fontId="62" fillId="5" borderId="49" xfId="14" applyFont="1" applyFill="1" applyBorder="1" applyAlignment="1" applyProtection="1">
      <alignment horizontal="center" vertical="top"/>
    </xf>
    <xf numFmtId="0" fontId="97" fillId="13" borderId="6" xfId="0" applyFont="1" applyFill="1" applyBorder="1" applyAlignment="1" applyProtection="1">
      <alignment horizontal="left" vertical="top" wrapText="1"/>
    </xf>
    <xf numFmtId="0" fontId="97" fillId="13" borderId="48" xfId="0" applyFont="1" applyFill="1" applyBorder="1" applyAlignment="1" applyProtection="1">
      <alignment horizontal="left" vertical="top" wrapText="1"/>
    </xf>
    <xf numFmtId="0" fontId="48" fillId="3" borderId="49" xfId="0" applyFont="1" applyFill="1" applyBorder="1" applyAlignment="1" applyProtection="1">
      <alignment horizontal="left" vertical="top"/>
    </xf>
    <xf numFmtId="0" fontId="22" fillId="5" borderId="3" xfId="14" applyFont="1" applyFill="1" applyBorder="1" applyAlignment="1" applyProtection="1">
      <alignment horizontal="center" vertical="center"/>
    </xf>
    <xf numFmtId="0" fontId="62" fillId="5" borderId="3" xfId="14" applyFont="1" applyFill="1" applyBorder="1" applyAlignment="1" applyProtection="1">
      <alignment horizontal="center" vertical="center"/>
    </xf>
    <xf numFmtId="0" fontId="48" fillId="3" borderId="3" xfId="0" applyFont="1" applyFill="1" applyBorder="1" applyAlignment="1" applyProtection="1">
      <alignment horizontal="left" vertical="top"/>
    </xf>
    <xf numFmtId="0" fontId="97" fillId="13" borderId="45" xfId="0" applyFont="1" applyFill="1" applyBorder="1" applyAlignment="1" applyProtection="1">
      <alignment horizontal="left" vertical="top" wrapText="1"/>
    </xf>
    <xf numFmtId="0" fontId="97" fillId="13" borderId="46" xfId="0" applyFont="1" applyFill="1" applyBorder="1" applyAlignment="1" applyProtection="1">
      <alignment horizontal="left" vertical="top" wrapText="1"/>
    </xf>
    <xf numFmtId="0" fontId="97" fillId="13" borderId="47" xfId="0" applyFont="1" applyFill="1" applyBorder="1" applyAlignment="1" applyProtection="1">
      <alignment horizontal="left" vertical="top" wrapText="1"/>
    </xf>
    <xf numFmtId="0" fontId="38" fillId="8" borderId="49" xfId="0" applyFont="1" applyFill="1" applyBorder="1" applyAlignment="1" applyProtection="1">
      <alignment horizontal="center" vertical="top"/>
    </xf>
    <xf numFmtId="192" fontId="37" fillId="7" borderId="5" xfId="2" applyNumberFormat="1" applyFont="1" applyFill="1" applyBorder="1" applyAlignment="1" applyProtection="1">
      <alignment horizontal="right" vertical="center" wrapText="1"/>
    </xf>
    <xf numFmtId="192" fontId="39" fillId="0" borderId="12" xfId="2" applyNumberFormat="1" applyFont="1" applyBorder="1" applyAlignment="1" applyProtection="1">
      <alignment horizontal="right" vertical="center" wrapText="1"/>
    </xf>
    <xf numFmtId="192" fontId="39" fillId="0" borderId="13" xfId="2" applyNumberFormat="1" applyFont="1" applyBorder="1" applyAlignment="1" applyProtection="1">
      <alignment horizontal="right" vertical="center" wrapText="1"/>
    </xf>
    <xf numFmtId="0" fontId="38"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2" fillId="5" borderId="49" xfId="14" applyFont="1" applyFill="1" applyBorder="1" applyAlignment="1" applyProtection="1">
      <alignment horizontal="center" vertical="center"/>
    </xf>
    <xf numFmtId="0" fontId="62" fillId="5" borderId="49" xfId="14" applyFont="1" applyFill="1" applyBorder="1" applyAlignment="1" applyProtection="1">
      <alignment horizontal="center" vertical="center"/>
    </xf>
    <xf numFmtId="0" fontId="48" fillId="3" borderId="49" xfId="0" applyFont="1" applyFill="1" applyBorder="1" applyAlignment="1" applyProtection="1">
      <alignment horizontal="left" vertical="top" wrapText="1"/>
    </xf>
    <xf numFmtId="0" fontId="98" fillId="13" borderId="6" xfId="0" applyFont="1" applyFill="1" applyBorder="1" applyAlignment="1" applyProtection="1">
      <alignment horizontal="left" vertical="top" wrapText="1"/>
    </xf>
    <xf numFmtId="0" fontId="98" fillId="13" borderId="48" xfId="0" applyFont="1" applyFill="1" applyBorder="1" applyAlignment="1" applyProtection="1">
      <alignment horizontal="left" vertical="top" wrapText="1"/>
    </xf>
    <xf numFmtId="0" fontId="48"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49" xfId="14" applyFont="1" applyFill="1" applyBorder="1" applyAlignment="1" applyProtection="1">
      <alignment horizontal="center" vertical="top"/>
    </xf>
    <xf numFmtId="0" fontId="47" fillId="5" borderId="49" xfId="14" applyFont="1" applyFill="1" applyBorder="1" applyAlignment="1" applyProtection="1">
      <alignment horizontal="center" vertical="top"/>
    </xf>
    <xf numFmtId="0" fontId="90" fillId="13" borderId="11" xfId="0" applyFont="1" applyFill="1" applyBorder="1" applyAlignment="1" applyProtection="1">
      <alignment horizontal="left" vertical="top" wrapText="1"/>
    </xf>
    <xf numFmtId="0" fontId="90" fillId="13" borderId="0" xfId="0" applyFont="1" applyFill="1" applyAlignment="1" applyProtection="1">
      <alignment horizontal="left" vertical="top" wrapText="1"/>
    </xf>
    <xf numFmtId="0" fontId="90" fillId="13" borderId="8" xfId="0" applyFont="1" applyFill="1" applyBorder="1" applyAlignment="1" applyProtection="1">
      <alignment horizontal="left" vertical="top" wrapText="1"/>
    </xf>
    <xf numFmtId="0" fontId="90" fillId="13" borderId="5" xfId="0" applyFont="1" applyFill="1" applyBorder="1" applyAlignment="1" applyProtection="1">
      <alignment horizontal="left" vertical="top" wrapText="1"/>
    </xf>
    <xf numFmtId="0" fontId="90" fillId="13" borderId="12" xfId="0" applyFont="1" applyFill="1" applyBorder="1" applyAlignment="1" applyProtection="1">
      <alignment horizontal="left" vertical="top" wrapText="1"/>
    </xf>
    <xf numFmtId="0" fontId="90" fillId="13" borderId="13" xfId="0" applyFont="1" applyFill="1" applyBorder="1" applyAlignment="1" applyProtection="1">
      <alignment horizontal="left" vertical="top" wrapText="1"/>
    </xf>
    <xf numFmtId="0" fontId="25" fillId="8" borderId="45" xfId="0" applyFont="1" applyFill="1" applyBorder="1" applyAlignment="1" applyProtection="1">
      <alignment horizontal="center" vertical="center" wrapText="1"/>
    </xf>
    <xf numFmtId="0" fontId="57" fillId="0" borderId="47" xfId="0" applyFont="1" applyBorder="1" applyAlignment="1" applyProtection="1">
      <alignment horizontal="center" vertical="center"/>
    </xf>
    <xf numFmtId="0" fontId="25" fillId="8" borderId="47"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48"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94" fillId="5" borderId="85" xfId="0" applyFont="1" applyFill="1" applyBorder="1" applyAlignment="1" applyProtection="1">
      <alignment horizontal="center" vertical="center" shrinkToFit="1"/>
    </xf>
    <xf numFmtId="38" fontId="90" fillId="13" borderId="44" xfId="2" applyFont="1" applyFill="1" applyBorder="1" applyAlignment="1" applyProtection="1">
      <alignment horizontal="center" vertical="center" shrinkToFit="1"/>
    </xf>
    <xf numFmtId="3" fontId="89" fillId="5" borderId="49" xfId="0" applyNumberFormat="1" applyFont="1" applyFill="1" applyBorder="1" applyAlignment="1" applyProtection="1">
      <alignment horizontal="center" vertical="center" shrinkToFit="1"/>
    </xf>
    <xf numFmtId="3" fontId="89" fillId="5" borderId="9" xfId="0" applyNumberFormat="1" applyFont="1" applyFill="1" applyBorder="1" applyAlignment="1" applyProtection="1">
      <alignment horizontal="center" vertical="center" shrinkToFit="1"/>
    </xf>
    <xf numFmtId="3" fontId="89" fillId="5" borderId="7" xfId="0" applyNumberFormat="1" applyFont="1" applyFill="1" applyBorder="1" applyAlignment="1" applyProtection="1">
      <alignment horizontal="center" vertical="center" shrinkToFit="1"/>
    </xf>
    <xf numFmtId="3" fontId="89" fillId="5" borderId="11" xfId="0" applyNumberFormat="1" applyFont="1" applyFill="1" applyBorder="1" applyAlignment="1" applyProtection="1">
      <alignment horizontal="center" vertical="center" shrinkToFit="1"/>
    </xf>
    <xf numFmtId="3" fontId="89" fillId="5" borderId="3" xfId="0" applyNumberFormat="1" applyFont="1" applyFill="1" applyBorder="1" applyAlignment="1" applyProtection="1">
      <alignment horizontal="center" vertical="center" shrinkToFit="1"/>
    </xf>
    <xf numFmtId="3" fontId="89" fillId="5" borderId="5" xfId="0" applyNumberFormat="1" applyFont="1" applyFill="1" applyBorder="1" applyAlignment="1" applyProtection="1">
      <alignment horizontal="center" vertical="center" shrinkToFit="1"/>
    </xf>
    <xf numFmtId="193" fontId="25" fillId="5" borderId="45" xfId="0" applyNumberFormat="1" applyFont="1" applyFill="1" applyBorder="1" applyAlignment="1" applyProtection="1">
      <alignment horizontal="center" vertical="center" shrinkToFit="1"/>
    </xf>
    <xf numFmtId="193" fontId="25" fillId="5" borderId="46" xfId="0" applyNumberFormat="1" applyFont="1" applyFill="1" applyBorder="1" applyAlignment="1" applyProtection="1">
      <alignment horizontal="center" vertical="center" shrinkToFit="1"/>
    </xf>
    <xf numFmtId="193" fontId="25" fillId="5" borderId="47" xfId="0" applyNumberFormat="1" applyFont="1" applyFill="1" applyBorder="1" applyAlignment="1" applyProtection="1">
      <alignment horizontal="center" vertical="center" shrinkToFit="1"/>
    </xf>
    <xf numFmtId="0" fontId="90" fillId="7" borderId="45" xfId="0" applyFont="1" applyFill="1" applyBorder="1" applyAlignment="1" applyProtection="1">
      <alignment horizontal="left" vertical="center" wrapText="1"/>
    </xf>
    <xf numFmtId="0" fontId="90" fillId="7" borderId="46" xfId="0" applyFont="1" applyFill="1" applyBorder="1" applyAlignment="1" applyProtection="1">
      <alignment horizontal="left" vertical="center" wrapText="1"/>
    </xf>
    <xf numFmtId="0" fontId="90" fillId="7" borderId="47" xfId="0" applyFont="1" applyFill="1" applyBorder="1" applyAlignment="1" applyProtection="1">
      <alignment horizontal="left" vertical="center" wrapText="1"/>
    </xf>
    <xf numFmtId="0" fontId="38" fillId="0" borderId="9" xfId="0" applyFont="1" applyBorder="1" applyAlignment="1" applyProtection="1">
      <alignment horizontal="left" vertical="top" wrapText="1"/>
    </xf>
    <xf numFmtId="0" fontId="38" fillId="0" borderId="6" xfId="0" applyFont="1" applyBorder="1" applyAlignment="1" applyProtection="1">
      <alignment horizontal="left" vertical="top" wrapText="1"/>
    </xf>
    <xf numFmtId="0" fontId="38" fillId="0" borderId="48"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12" xfId="0" applyFont="1" applyBorder="1" applyAlignment="1" applyProtection="1">
      <alignment horizontal="left" vertical="top" wrapText="1"/>
    </xf>
    <xf numFmtId="0" fontId="38" fillId="0" borderId="13" xfId="0" applyFont="1" applyBorder="1" applyAlignment="1" applyProtection="1">
      <alignment horizontal="left" vertical="top" wrapText="1"/>
    </xf>
    <xf numFmtId="0" fontId="8" fillId="0" borderId="0" xfId="14" applyFont="1" applyAlignment="1" applyProtection="1">
      <alignment vertical="center"/>
    </xf>
    <xf numFmtId="0" fontId="45" fillId="7" borderId="0" xfId="14" applyFont="1" applyFill="1" applyAlignment="1" applyProtection="1">
      <alignment horizontal="center" vertical="center"/>
    </xf>
    <xf numFmtId="0" fontId="86" fillId="7" borderId="0" xfId="0" applyFont="1" applyFill="1" applyAlignment="1" applyProtection="1">
      <alignment vertical="center"/>
    </xf>
    <xf numFmtId="0" fontId="60" fillId="10" borderId="46" xfId="14" applyFont="1" applyFill="1" applyBorder="1" applyAlignment="1" applyProtection="1">
      <alignment vertical="center"/>
    </xf>
    <xf numFmtId="0" fontId="60" fillId="10" borderId="47" xfId="14" applyFont="1" applyFill="1" applyBorder="1" applyAlignment="1" applyProtection="1">
      <alignment vertical="center"/>
    </xf>
    <xf numFmtId="0" fontId="60" fillId="10" borderId="45" xfId="14" applyFont="1" applyFill="1" applyBorder="1" applyAlignment="1" applyProtection="1">
      <alignment horizontal="center" vertical="center"/>
    </xf>
    <xf numFmtId="0" fontId="60" fillId="10" borderId="46" xfId="14" applyFont="1" applyFill="1" applyBorder="1" applyAlignment="1" applyProtection="1">
      <alignment horizontal="center" vertical="center"/>
    </xf>
    <xf numFmtId="0" fontId="8" fillId="5" borderId="0" xfId="0" applyFont="1" applyFill="1" applyAlignment="1" applyProtection="1">
      <alignment vertical="center"/>
    </xf>
    <xf numFmtId="0" fontId="38" fillId="0" borderId="11"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38" fillId="0" borderId="8" xfId="0" applyFont="1" applyBorder="1" applyAlignment="1" applyProtection="1">
      <alignment horizontal="left" vertical="top" wrapText="1"/>
    </xf>
    <xf numFmtId="0" fontId="37" fillId="7" borderId="9" xfId="0" applyFont="1" applyFill="1" applyBorder="1" applyAlignment="1">
      <alignment horizontal="center" vertical="center" wrapText="1"/>
    </xf>
    <xf numFmtId="0" fontId="37" fillId="7" borderId="6" xfId="0" applyFont="1" applyFill="1" applyBorder="1" applyAlignment="1">
      <alignment horizontal="center" vertical="center" wrapText="1"/>
    </xf>
    <xf numFmtId="0" fontId="37" fillId="7" borderId="48" xfId="0" applyFont="1" applyFill="1" applyBorder="1" applyAlignment="1">
      <alignment horizontal="center" vertical="center" wrapText="1"/>
    </xf>
    <xf numFmtId="0" fontId="37" fillId="7" borderId="44" xfId="0" applyFont="1" applyFill="1" applyBorder="1" applyAlignment="1">
      <alignment horizontal="center" vertical="center" wrapText="1"/>
    </xf>
    <xf numFmtId="0" fontId="37" fillId="7" borderId="44" xfId="0" applyFont="1" applyFill="1" applyBorder="1" applyAlignment="1">
      <alignment horizontal="left" vertical="center" wrapText="1"/>
    </xf>
    <xf numFmtId="0" fontId="9" fillId="0" borderId="44" xfId="0" applyFont="1" applyBorder="1" applyAlignment="1">
      <alignment horizontal="center" vertical="center" wrapText="1"/>
    </xf>
    <xf numFmtId="0" fontId="37" fillId="7" borderId="9" xfId="0" applyFont="1" applyFill="1" applyBorder="1" applyAlignment="1">
      <alignment horizontal="left" vertical="center" wrapText="1"/>
    </xf>
    <xf numFmtId="0" fontId="37" fillId="7" borderId="6" xfId="0" applyFont="1" applyFill="1" applyBorder="1" applyAlignment="1">
      <alignment horizontal="left" vertical="center" wrapText="1"/>
    </xf>
    <xf numFmtId="0" fontId="37" fillId="7" borderId="48"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8" xfId="0" applyFont="1" applyBorder="1" applyAlignment="1">
      <alignment horizontal="center" vertical="center" wrapText="1"/>
    </xf>
    <xf numFmtId="0" fontId="37" fillId="7" borderId="49" xfId="0" applyFont="1" applyFill="1" applyBorder="1" applyAlignment="1">
      <alignment horizontal="center" vertical="center" wrapText="1"/>
    </xf>
    <xf numFmtId="0" fontId="9" fillId="0" borderId="44" xfId="0" applyFont="1" applyBorder="1" applyAlignment="1">
      <alignment horizontal="center" vertical="center"/>
    </xf>
    <xf numFmtId="0" fontId="9" fillId="0" borderId="0" xfId="0" applyFont="1" applyAlignment="1">
      <alignment horizontal="center" vertical="center"/>
    </xf>
    <xf numFmtId="0" fontId="8" fillId="13" borderId="44" xfId="0" applyFont="1" applyFill="1" applyBorder="1" applyAlignment="1">
      <alignment horizontal="center" vertical="center"/>
    </xf>
    <xf numFmtId="0" fontId="8" fillId="13" borderId="44" xfId="0" applyFont="1" applyFill="1" applyBorder="1" applyAlignment="1">
      <alignment horizontal="right" vertical="center"/>
    </xf>
    <xf numFmtId="0" fontId="8" fillId="13" borderId="9" xfId="0" applyFont="1" applyFill="1" applyBorder="1" applyAlignment="1">
      <alignment horizontal="center" vertical="center"/>
    </xf>
    <xf numFmtId="0" fontId="8" fillId="13" borderId="6" xfId="0" applyFont="1" applyFill="1" applyBorder="1" applyAlignment="1">
      <alignment horizontal="center" vertical="center"/>
    </xf>
    <xf numFmtId="0" fontId="8" fillId="13" borderId="48"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0" xfId="0" applyFont="1" applyFill="1" applyBorder="1" applyAlignment="1">
      <alignment horizontal="center" vertical="center"/>
    </xf>
    <xf numFmtId="0" fontId="8" fillId="13" borderId="8" xfId="0" applyFont="1" applyFill="1" applyBorder="1" applyAlignment="1">
      <alignment horizontal="center" vertical="center"/>
    </xf>
    <xf numFmtId="0" fontId="8" fillId="13" borderId="5" xfId="0" applyFont="1" applyFill="1" applyBorder="1" applyAlignment="1">
      <alignment horizontal="center" vertical="center"/>
    </xf>
    <xf numFmtId="0" fontId="8" fillId="13" borderId="12" xfId="0" applyFont="1" applyFill="1" applyBorder="1" applyAlignment="1">
      <alignment horizontal="center" vertical="center"/>
    </xf>
    <xf numFmtId="0" fontId="8" fillId="13" borderId="13"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2"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44" xfId="0" applyFont="1" applyFill="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4" xfId="0" applyFont="1" applyBorder="1" applyAlignment="1">
      <alignment horizontal="center" vertical="center"/>
    </xf>
    <xf numFmtId="0" fontId="9" fillId="0" borderId="9" xfId="0" applyFont="1" applyBorder="1" applyAlignment="1">
      <alignment horizontal="center" vertical="center" textRotation="255"/>
    </xf>
    <xf numFmtId="0" fontId="9" fillId="0" borderId="48"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8"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4" xfId="0" applyNumberFormat="1" applyFont="1" applyFill="1" applyBorder="1" applyAlignment="1">
      <alignment horizontal="center" vertical="center"/>
    </xf>
    <xf numFmtId="0" fontId="8" fillId="13" borderId="45" xfId="0" applyFont="1" applyFill="1" applyBorder="1" applyAlignment="1">
      <alignment horizontal="center" vertical="center"/>
    </xf>
    <xf numFmtId="0" fontId="8" fillId="13" borderId="46" xfId="0" applyFont="1" applyFill="1" applyBorder="1" applyAlignment="1">
      <alignment horizontal="center" vertical="center"/>
    </xf>
    <xf numFmtId="0" fontId="8" fillId="13" borderId="47" xfId="0" applyFont="1" applyFill="1" applyBorder="1" applyAlignment="1">
      <alignment horizontal="center" vertical="center"/>
    </xf>
    <xf numFmtId="0" fontId="15" fillId="13" borderId="44" xfId="0" applyFont="1" applyFill="1" applyBorder="1" applyAlignment="1">
      <alignment horizontal="center" vertical="center" wrapText="1"/>
    </xf>
    <xf numFmtId="0" fontId="56" fillId="0" borderId="7" xfId="0" applyFont="1" applyBorder="1" applyAlignment="1">
      <alignment horizontal="center" vertical="center"/>
    </xf>
    <xf numFmtId="0" fontId="56" fillId="0" borderId="11" xfId="0" applyFont="1" applyBorder="1" applyAlignment="1">
      <alignment horizontal="center" vertical="center"/>
    </xf>
    <xf numFmtId="0" fontId="8" fillId="13" borderId="44" xfId="0" applyFont="1" applyFill="1" applyBorder="1" applyAlignment="1">
      <alignment horizontal="center" vertical="center" wrapText="1"/>
    </xf>
    <xf numFmtId="0" fontId="9" fillId="0" borderId="0" xfId="0" applyFont="1" applyAlignment="1">
      <alignment horizontal="left" vertical="center" wrapText="1"/>
    </xf>
    <xf numFmtId="0" fontId="8" fillId="13"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48"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39" fillId="7" borderId="44" xfId="14" applyFont="1" applyFill="1" applyBorder="1" applyAlignment="1">
      <alignment horizontal="center" vertical="center"/>
    </xf>
    <xf numFmtId="0" fontId="38" fillId="0" borderId="45" xfId="0" applyFont="1" applyBorder="1" applyAlignment="1">
      <alignment horizontal="left" vertical="top" wrapText="1"/>
    </xf>
    <xf numFmtId="0" fontId="38" fillId="0" borderId="46" xfId="0" applyFont="1" applyBorder="1" applyAlignment="1">
      <alignment horizontal="left" vertical="top" wrapText="1"/>
    </xf>
    <xf numFmtId="0" fontId="38" fillId="0" borderId="47" xfId="0" applyFont="1" applyBorder="1" applyAlignment="1">
      <alignment horizontal="left" vertical="top" wrapText="1"/>
    </xf>
    <xf numFmtId="0" fontId="25" fillId="0" borderId="45" xfId="0" applyFont="1" applyBorder="1" applyAlignment="1">
      <alignment horizontal="left" vertical="top" wrapText="1"/>
    </xf>
    <xf numFmtId="0" fontId="25" fillId="0" borderId="46" xfId="0" applyFont="1" applyBorder="1" applyAlignment="1">
      <alignment horizontal="left" vertical="top" wrapText="1"/>
    </xf>
    <xf numFmtId="0" fontId="25" fillId="0" borderId="47" xfId="0" applyFont="1" applyBorder="1" applyAlignment="1">
      <alignment horizontal="left" vertical="top" wrapText="1"/>
    </xf>
    <xf numFmtId="0" fontId="25" fillId="13" borderId="45" xfId="0" applyFont="1" applyFill="1" applyBorder="1" applyAlignment="1">
      <alignment horizontal="left" vertical="top" wrapText="1"/>
    </xf>
    <xf numFmtId="0" fontId="25" fillId="13" borderId="46" xfId="0" applyFont="1" applyFill="1" applyBorder="1" applyAlignment="1">
      <alignment horizontal="left" vertical="top" wrapText="1"/>
    </xf>
    <xf numFmtId="0" fontId="25" fillId="13" borderId="47" xfId="0" applyFont="1" applyFill="1" applyBorder="1" applyAlignment="1">
      <alignment horizontal="left" vertical="top" wrapText="1"/>
    </xf>
    <xf numFmtId="0" fontId="2" fillId="13" borderId="47" xfId="0" applyFont="1" applyFill="1" applyBorder="1" applyAlignment="1">
      <alignment horizontal="center" vertical="center" shrinkToFit="1"/>
    </xf>
    <xf numFmtId="0" fontId="2" fillId="13" borderId="44" xfId="0" applyFont="1" applyFill="1" applyBorder="1" applyAlignment="1">
      <alignment horizontal="center" vertical="center" shrinkToFit="1"/>
    </xf>
    <xf numFmtId="0" fontId="2" fillId="13" borderId="45" xfId="0" applyFont="1" applyFill="1" applyBorder="1" applyAlignment="1">
      <alignment horizontal="center" vertical="center" shrinkToFit="1"/>
    </xf>
    <xf numFmtId="0" fontId="9" fillId="8" borderId="44" xfId="14" applyFont="1" applyFill="1" applyBorder="1" applyAlignment="1">
      <alignment horizontal="left" vertical="center"/>
    </xf>
    <xf numFmtId="0" fontId="90" fillId="13" borderId="44" xfId="0" applyFont="1" applyFill="1" applyBorder="1" applyAlignment="1">
      <alignment horizontal="left" vertical="center" wrapText="1"/>
    </xf>
    <xf numFmtId="0" fontId="9" fillId="8" borderId="44" xfId="14" applyFont="1" applyFill="1" applyBorder="1" applyAlignment="1">
      <alignment horizontal="center" vertical="center"/>
    </xf>
    <xf numFmtId="0" fontId="38" fillId="8" borderId="45" xfId="0" applyFont="1" applyFill="1" applyBorder="1" applyAlignment="1">
      <alignment horizontal="center" vertical="center"/>
    </xf>
    <xf numFmtId="0" fontId="38" fillId="8" borderId="46" xfId="0" applyFont="1" applyFill="1" applyBorder="1" applyAlignment="1">
      <alignment horizontal="center" vertical="center"/>
    </xf>
    <xf numFmtId="0" fontId="38" fillId="8" borderId="47" xfId="0" applyFont="1" applyFill="1" applyBorder="1" applyAlignment="1">
      <alignment horizontal="center" vertical="center"/>
    </xf>
    <xf numFmtId="0" fontId="38" fillId="3" borderId="44" xfId="0" applyFont="1" applyFill="1" applyBorder="1" applyAlignment="1">
      <alignment horizontal="center" vertical="center" shrinkToFit="1"/>
    </xf>
    <xf numFmtId="0" fontId="38" fillId="3" borderId="45" xfId="0" applyFont="1" applyFill="1" applyBorder="1" applyAlignment="1">
      <alignment horizontal="center" vertical="center" shrinkToFit="1"/>
    </xf>
    <xf numFmtId="0" fontId="39" fillId="7" borderId="47" xfId="14" applyFont="1" applyFill="1" applyBorder="1" applyAlignment="1">
      <alignment horizontal="center" vertical="center"/>
    </xf>
    <xf numFmtId="0" fontId="38" fillId="3" borderId="44" xfId="0" applyFont="1" applyFill="1" applyBorder="1" applyAlignment="1">
      <alignment horizontal="left" vertical="center" shrinkToFit="1"/>
    </xf>
    <xf numFmtId="0" fontId="38" fillId="3" borderId="45"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 fillId="3" borderId="45"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4" xfId="0" applyFont="1" applyFill="1" applyBorder="1" applyAlignment="1">
      <alignment horizontal="center" vertical="center" wrapText="1"/>
    </xf>
    <xf numFmtId="0" fontId="37" fillId="7" borderId="78" xfId="14"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8" fillId="0" borderId="72" xfId="0" applyFont="1" applyBorder="1" applyAlignment="1">
      <alignment horizontal="left" vertical="center" wrapText="1"/>
    </xf>
    <xf numFmtId="0" fontId="38"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49"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77" xfId="0" applyFont="1" applyFill="1" applyBorder="1" applyAlignment="1">
      <alignment horizontal="center" vertical="center" wrapText="1"/>
    </xf>
    <xf numFmtId="0" fontId="9" fillId="7" borderId="80" xfId="0" applyFont="1" applyFill="1" applyBorder="1" applyAlignment="1">
      <alignment horizontal="center" vertical="center" wrapText="1"/>
    </xf>
    <xf numFmtId="0" fontId="9" fillId="7" borderId="81" xfId="0" applyFont="1" applyFill="1" applyBorder="1" applyAlignment="1">
      <alignment horizontal="center" vertical="center" wrapText="1"/>
    </xf>
    <xf numFmtId="0" fontId="51" fillId="0" borderId="0" xfId="0" applyFont="1" applyAlignment="1">
      <alignment horizontal="center" vertical="center"/>
    </xf>
    <xf numFmtId="0" fontId="52" fillId="0" borderId="116"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117" xfId="0" applyFont="1" applyBorder="1" applyAlignment="1">
      <alignment horizontal="center" vertical="center" wrapText="1"/>
    </xf>
    <xf numFmtId="0" fontId="52" fillId="0" borderId="108" xfId="0" applyFont="1" applyBorder="1" applyAlignment="1">
      <alignment horizontal="center" vertical="center" wrapText="1"/>
    </xf>
    <xf numFmtId="0" fontId="18" fillId="0" borderId="19" xfId="0" applyFont="1" applyBorder="1" applyAlignment="1">
      <alignment horizontal="left" vertical="center"/>
    </xf>
    <xf numFmtId="0" fontId="0" fillId="0" borderId="19" xfId="0" applyBorder="1" applyAlignment="1">
      <alignment horizontal="left" vertical="center"/>
    </xf>
    <xf numFmtId="180" fontId="18"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2" fillId="0" borderId="136" xfId="0" applyFont="1" applyBorder="1" applyAlignment="1">
      <alignment horizontal="center" vertical="center" wrapText="1"/>
    </xf>
    <xf numFmtId="0" fontId="52" fillId="0" borderId="56" xfId="0" applyFont="1" applyBorder="1" applyAlignment="1">
      <alignment horizontal="center" vertical="center" wrapText="1"/>
    </xf>
    <xf numFmtId="0" fontId="8" fillId="13" borderId="44" xfId="0" applyFont="1" applyFill="1" applyBorder="1" applyAlignment="1">
      <alignment horizontal="left" vertical="top" wrapText="1"/>
    </xf>
    <xf numFmtId="0" fontId="8" fillId="13" borderId="3" xfId="0" applyFont="1" applyFill="1" applyBorder="1" applyAlignment="1">
      <alignment horizontal="left" vertical="top" wrapText="1"/>
    </xf>
    <xf numFmtId="0" fontId="8" fillId="13" borderId="7" xfId="0" applyFont="1" applyFill="1" applyBorder="1" applyAlignment="1">
      <alignment horizontal="left" vertical="top" wrapText="1"/>
    </xf>
    <xf numFmtId="0" fontId="8" fillId="13" borderId="7" xfId="0" applyFont="1" applyFill="1" applyBorder="1" applyAlignment="1">
      <alignment horizontal="left" vertical="center" wrapText="1"/>
    </xf>
    <xf numFmtId="0" fontId="8" fillId="13" borderId="49" xfId="0" applyFont="1" applyFill="1" applyBorder="1" applyAlignment="1">
      <alignment horizontal="left" vertical="center" wrapText="1"/>
    </xf>
    <xf numFmtId="0" fontId="8" fillId="13" borderId="49" xfId="0" applyFont="1" applyFill="1" applyBorder="1" applyAlignment="1">
      <alignment horizontal="left" vertical="top" wrapText="1"/>
    </xf>
    <xf numFmtId="0" fontId="8" fillId="0" borderId="0" xfId="0" applyFont="1" applyAlignment="1">
      <alignment horizontal="left" vertical="top" wrapText="1"/>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75" fillId="0" borderId="49" xfId="0" applyFont="1" applyBorder="1" applyAlignment="1">
      <alignment horizontal="left" vertical="center"/>
    </xf>
    <xf numFmtId="0" fontId="75" fillId="0" borderId="3" xfId="0" applyFont="1" applyBorder="1" applyAlignment="1">
      <alignment horizontal="left" vertical="center"/>
    </xf>
    <xf numFmtId="0" fontId="0" fillId="0" borderId="44" xfId="0" applyBorder="1" applyAlignment="1">
      <alignment horizontal="center" vertical="center"/>
    </xf>
    <xf numFmtId="0" fontId="108" fillId="13" borderId="44" xfId="0" applyFont="1" applyFill="1" applyBorder="1" applyAlignment="1">
      <alignment horizontal="center" vertical="center"/>
    </xf>
    <xf numFmtId="0" fontId="0" fillId="0" borderId="44" xfId="0" applyFont="1" applyBorder="1" applyAlignment="1">
      <alignment horizontal="left" vertical="center" wrapText="1"/>
    </xf>
    <xf numFmtId="0" fontId="0" fillId="0" borderId="7" xfId="0" applyBorder="1" applyAlignment="1">
      <alignment horizontal="center" vertical="center"/>
    </xf>
    <xf numFmtId="0" fontId="108" fillId="13" borderId="49" xfId="0" applyFont="1" applyFill="1" applyBorder="1" applyAlignment="1">
      <alignment horizontal="center" vertical="center"/>
    </xf>
    <xf numFmtId="0" fontId="108" fillId="13" borderId="7" xfId="0" applyFont="1" applyFill="1" applyBorder="1" applyAlignment="1">
      <alignment horizontal="center" vertical="center"/>
    </xf>
    <xf numFmtId="0" fontId="108" fillId="13" borderId="3" xfId="0" applyFont="1" applyFill="1" applyBorder="1" applyAlignment="1">
      <alignment horizontal="center" vertical="center"/>
    </xf>
    <xf numFmtId="0" fontId="0" fillId="0" borderId="49"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5" fillId="0" borderId="44" xfId="0" applyFont="1" applyBorder="1" applyAlignment="1">
      <alignment horizontal="left" vertical="center" wrapText="1"/>
    </xf>
    <xf numFmtId="0" fontId="0" fillId="0" borderId="44" xfId="0" applyBorder="1" applyAlignment="1">
      <alignment horizontal="center" vertical="center" wrapText="1"/>
    </xf>
    <xf numFmtId="0" fontId="75" fillId="0" borderId="44" xfId="0" applyFont="1" applyBorder="1" applyAlignment="1">
      <alignment horizontal="left" vertical="center" wrapText="1"/>
    </xf>
    <xf numFmtId="0" fontId="0" fillId="0" borderId="44" xfId="0" applyFill="1" applyBorder="1" applyAlignment="1">
      <alignment horizontal="center" vertical="center"/>
    </xf>
    <xf numFmtId="0" fontId="15" fillId="0" borderId="44" xfId="0" applyFont="1" applyFill="1" applyBorder="1" applyAlignment="1">
      <alignment vertical="center"/>
    </xf>
    <xf numFmtId="0" fontId="70" fillId="0" borderId="0" xfId="0" applyFont="1" applyAlignment="1">
      <alignment horizontal="center" vertical="center"/>
    </xf>
    <xf numFmtId="0" fontId="0" fillId="0" borderId="0" xfId="0" applyAlignment="1">
      <alignment horizontal="left" vertical="center"/>
    </xf>
    <xf numFmtId="0" fontId="75" fillId="0" borderId="49" xfId="0" applyFont="1" applyBorder="1" applyAlignment="1">
      <alignment vertical="center" wrapText="1"/>
    </xf>
    <xf numFmtId="0" fontId="75" fillId="0" borderId="3" xfId="0" applyFont="1" applyBorder="1" applyAlignment="1">
      <alignment vertical="center" wrapText="1"/>
    </xf>
    <xf numFmtId="0" fontId="15" fillId="0" borderId="49" xfId="0" applyFont="1" applyBorder="1" applyAlignment="1">
      <alignment horizontal="left" vertical="center" wrapText="1"/>
    </xf>
    <xf numFmtId="0" fontId="15" fillId="0" borderId="44" xfId="0" applyFont="1" applyBorder="1" applyAlignment="1">
      <alignment vertical="center" wrapText="1"/>
    </xf>
    <xf numFmtId="0" fontId="15" fillId="0" borderId="49"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5" fillId="0" borderId="3" xfId="0" applyFont="1" applyBorder="1" applyAlignment="1">
      <alignment vertical="center" wrapText="1"/>
    </xf>
    <xf numFmtId="0" fontId="0" fillId="0" borderId="7" xfId="0" applyBorder="1" applyAlignment="1">
      <alignment horizontal="center" vertical="center" wrapText="1"/>
    </xf>
    <xf numFmtId="0" fontId="0" fillId="0" borderId="49" xfId="0" applyFont="1" applyBorder="1" applyAlignment="1">
      <alignment vertical="center" wrapText="1"/>
    </xf>
    <xf numFmtId="0" fontId="0" fillId="0" borderId="49"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7" fillId="13" borderId="112" xfId="6" applyFont="1" applyFill="1" applyBorder="1" applyAlignment="1">
      <alignment horizontal="center" vertical="center" wrapText="1" shrinkToFit="1"/>
    </xf>
    <xf numFmtId="0" fontId="37" fillId="13" borderId="113" xfId="6" applyFont="1" applyFill="1" applyBorder="1" applyAlignment="1">
      <alignment horizontal="center" vertical="center" wrapText="1" shrinkToFit="1"/>
    </xf>
    <xf numFmtId="0" fontId="37" fillId="13" borderId="11" xfId="6" applyFont="1" applyFill="1" applyBorder="1" applyAlignment="1">
      <alignment horizontal="center" vertical="center" wrapText="1" shrinkToFit="1"/>
    </xf>
    <xf numFmtId="0" fontId="37" fillId="13"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4" xfId="6" applyFont="1" applyBorder="1" applyAlignment="1">
      <alignment horizontal="left" vertical="center" wrapText="1" shrinkToFit="1"/>
    </xf>
    <xf numFmtId="0" fontId="37" fillId="13" borderId="9" xfId="6" applyFont="1" applyFill="1" applyBorder="1" applyAlignment="1">
      <alignment horizontal="center" vertical="center" wrapText="1" shrinkToFit="1"/>
    </xf>
    <xf numFmtId="0" fontId="37" fillId="13" borderId="48" xfId="6" applyFont="1" applyFill="1" applyBorder="1" applyAlignment="1">
      <alignment horizontal="center" vertical="center" wrapText="1" shrinkToFit="1"/>
    </xf>
    <xf numFmtId="0" fontId="37" fillId="13" borderId="5" xfId="6" applyFont="1" applyFill="1" applyBorder="1" applyAlignment="1">
      <alignment horizontal="center" vertical="center" wrapText="1" shrinkToFit="1"/>
    </xf>
    <xf numFmtId="0" fontId="37" fillId="13" borderId="13" xfId="6" applyFont="1" applyFill="1" applyBorder="1" applyAlignment="1">
      <alignment horizontal="center" vertical="center" wrapText="1" shrinkToFit="1"/>
    </xf>
    <xf numFmtId="0" fontId="37" fillId="13" borderId="44" xfId="6" applyFont="1" applyFill="1" applyBorder="1" applyAlignment="1">
      <alignment horizontal="center" vertical="center" wrapText="1" shrinkToFit="1"/>
    </xf>
    <xf numFmtId="0" fontId="9" fillId="0" borderId="110" xfId="6" applyFont="1" applyBorder="1" applyAlignment="1">
      <alignment horizontal="center" vertical="center" wrapText="1" shrinkToFit="1"/>
    </xf>
    <xf numFmtId="0" fontId="9" fillId="8" borderId="45" xfId="6" applyFont="1" applyFill="1" applyBorder="1" applyAlignment="1">
      <alignment horizontal="center" vertical="center" wrapText="1"/>
    </xf>
    <xf numFmtId="0" fontId="9" fillId="8" borderId="46" xfId="6" applyFont="1" applyFill="1" applyBorder="1" applyAlignment="1">
      <alignment horizontal="center" vertical="center"/>
    </xf>
    <xf numFmtId="0" fontId="9" fillId="8" borderId="47" xfId="6" applyFont="1" applyFill="1" applyBorder="1" applyAlignment="1">
      <alignment horizontal="center" vertical="center"/>
    </xf>
    <xf numFmtId="0" fontId="9" fillId="5" borderId="45" xfId="6" applyFont="1" applyFill="1" applyBorder="1" applyAlignment="1">
      <alignment horizontal="left" vertical="center" wrapText="1" shrinkToFit="1"/>
    </xf>
    <xf numFmtId="0" fontId="9" fillId="5" borderId="46" xfId="6" applyFont="1" applyFill="1" applyBorder="1" applyAlignment="1">
      <alignment horizontal="left" vertical="center" wrapText="1" shrinkToFit="1"/>
    </xf>
    <xf numFmtId="0" fontId="9" fillId="5" borderId="47" xfId="6" applyFont="1" applyFill="1" applyBorder="1" applyAlignment="1">
      <alignment horizontal="left" vertical="center" wrapText="1" shrinkToFit="1"/>
    </xf>
    <xf numFmtId="0" fontId="37" fillId="13" borderId="44" xfId="6" applyFont="1" applyFill="1" applyBorder="1" applyAlignment="1">
      <alignment horizontal="left" vertical="center"/>
    </xf>
    <xf numFmtId="0" fontId="9" fillId="13" borderId="44" xfId="6" applyFont="1" applyFill="1" applyBorder="1" applyAlignment="1">
      <alignment horizontal="left" vertical="center"/>
    </xf>
    <xf numFmtId="0" fontId="9" fillId="0" borderId="44" xfId="6" applyFont="1" applyBorder="1" applyAlignment="1">
      <alignment horizontal="left" vertical="center"/>
    </xf>
    <xf numFmtId="0" fontId="9" fillId="13" borderId="46" xfId="6" applyFont="1" applyFill="1" applyBorder="1" applyAlignment="1">
      <alignment horizontal="center" vertical="center"/>
    </xf>
    <xf numFmtId="0" fontId="9" fillId="13" borderId="9" xfId="6" applyFont="1" applyFill="1" applyBorder="1" applyAlignment="1">
      <alignment horizontal="left" vertical="top" wrapText="1" shrinkToFit="1"/>
    </xf>
    <xf numFmtId="0" fontId="9" fillId="13" borderId="6" xfId="6" applyFont="1" applyFill="1" applyBorder="1" applyAlignment="1">
      <alignment horizontal="left" vertical="top" wrapText="1" shrinkToFit="1"/>
    </xf>
    <xf numFmtId="0" fontId="9" fillId="13" borderId="48" xfId="6" applyFont="1" applyFill="1" applyBorder="1" applyAlignment="1">
      <alignment horizontal="left" vertical="top" wrapText="1" shrinkToFit="1"/>
    </xf>
    <xf numFmtId="0" fontId="9" fillId="13" borderId="11" xfId="6" applyFont="1" applyFill="1" applyBorder="1" applyAlignment="1">
      <alignment horizontal="left" vertical="top" wrapText="1" shrinkToFit="1"/>
    </xf>
    <xf numFmtId="0" fontId="9" fillId="13" borderId="0" xfId="6" applyFont="1" applyFill="1" applyBorder="1" applyAlignment="1">
      <alignment horizontal="left" vertical="top" wrapText="1" shrinkToFit="1"/>
    </xf>
    <xf numFmtId="0" fontId="9" fillId="13" borderId="8" xfId="6" applyFont="1" applyFill="1" applyBorder="1" applyAlignment="1">
      <alignment horizontal="left" vertical="top" wrapText="1" shrinkToFit="1"/>
    </xf>
    <xf numFmtId="0" fontId="9" fillId="13" borderId="5" xfId="6" applyFont="1" applyFill="1" applyBorder="1" applyAlignment="1">
      <alignment horizontal="left" vertical="top" wrapText="1" shrinkToFit="1"/>
    </xf>
    <xf numFmtId="0" fontId="9" fillId="13" borderId="12" xfId="6" applyFont="1" applyFill="1" applyBorder="1" applyAlignment="1">
      <alignment horizontal="left" vertical="top" wrapText="1" shrinkToFit="1"/>
    </xf>
    <xf numFmtId="0" fontId="9" fillId="13"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4"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8"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0" xfId="6" applyFont="1" applyBorder="1" applyAlignment="1">
      <alignment horizontal="center" vertical="center"/>
    </xf>
    <xf numFmtId="0" fontId="9" fillId="0" borderId="3" xfId="6" applyFont="1" applyBorder="1" applyAlignment="1">
      <alignment horizontal="left" vertical="center" wrapText="1"/>
    </xf>
    <xf numFmtId="0" fontId="9" fillId="0" borderId="137" xfId="6" applyFont="1" applyBorder="1" applyAlignment="1">
      <alignment horizontal="center" vertical="center"/>
    </xf>
    <xf numFmtId="0" fontId="9" fillId="0" borderId="159" xfId="6" applyFont="1" applyBorder="1" applyAlignment="1">
      <alignment horizontal="center" vertical="center"/>
    </xf>
    <xf numFmtId="0" fontId="9" fillId="0" borderId="138" xfId="6" applyFont="1" applyBorder="1" applyAlignment="1">
      <alignment horizontal="center" vertical="center"/>
    </xf>
    <xf numFmtId="0" fontId="9" fillId="0" borderId="114" xfId="6" applyFont="1" applyBorder="1" applyAlignment="1">
      <alignment horizontal="left" vertical="center"/>
    </xf>
    <xf numFmtId="0" fontId="9" fillId="0" borderId="118" xfId="6" applyFont="1" applyBorder="1" applyAlignment="1">
      <alignment horizontal="left" vertical="center"/>
    </xf>
    <xf numFmtId="0" fontId="9" fillId="0" borderId="115" xfId="6" applyFont="1" applyBorder="1" applyAlignment="1">
      <alignment horizontal="left" vertical="center"/>
    </xf>
    <xf numFmtId="0" fontId="9" fillId="13" borderId="5" xfId="6" applyFont="1" applyFill="1" applyBorder="1" applyAlignment="1">
      <alignment horizontal="center" vertical="top"/>
    </xf>
    <xf numFmtId="0" fontId="9" fillId="13" borderId="12" xfId="6" applyFont="1" applyFill="1" applyBorder="1" applyAlignment="1">
      <alignment horizontal="center" vertical="top"/>
    </xf>
    <xf numFmtId="0" fontId="9" fillId="13" borderId="13" xfId="6" applyFont="1" applyFill="1" applyBorder="1" applyAlignment="1">
      <alignment horizontal="center" vertical="top"/>
    </xf>
    <xf numFmtId="0" fontId="37" fillId="13" borderId="44" xfId="6" applyFont="1" applyFill="1" applyBorder="1" applyAlignment="1">
      <alignment horizontal="left" vertical="top" wrapText="1" shrinkToFit="1"/>
    </xf>
    <xf numFmtId="0" fontId="9" fillId="0" borderId="0" xfId="6" applyFont="1" applyAlignment="1">
      <alignment horizontal="left" vertical="top" wrapText="1"/>
    </xf>
    <xf numFmtId="197" fontId="9" fillId="5" borderId="44" xfId="6" applyNumberFormat="1" applyFont="1" applyFill="1" applyBorder="1" applyAlignment="1">
      <alignment horizontal="right" vertical="center"/>
    </xf>
    <xf numFmtId="0" fontId="9" fillId="0" borderId="84" xfId="6" applyFont="1" applyBorder="1" applyAlignment="1">
      <alignment horizontal="center" vertical="center"/>
    </xf>
    <xf numFmtId="0" fontId="9" fillId="5" borderId="3" xfId="6" applyFont="1" applyFill="1" applyBorder="1" applyAlignment="1">
      <alignment horizontal="left" vertical="center" wrapText="1" shrinkToFit="1"/>
    </xf>
    <xf numFmtId="197" fontId="9" fillId="5" borderId="3" xfId="6" applyNumberFormat="1" applyFont="1" applyFill="1" applyBorder="1" applyAlignment="1">
      <alignment horizontal="right" vertical="center"/>
    </xf>
    <xf numFmtId="0" fontId="9" fillId="0" borderId="111" xfId="6" applyFont="1" applyBorder="1" applyAlignment="1">
      <alignment horizontal="center" vertical="center"/>
    </xf>
    <xf numFmtId="0" fontId="37" fillId="13" borderId="44" xfId="6" applyFont="1" applyFill="1" applyBorder="1" applyAlignment="1">
      <alignment horizontal="left" vertical="center" wrapText="1" shrinkToFit="1"/>
    </xf>
    <xf numFmtId="197" fontId="37" fillId="13" borderId="44" xfId="6" applyNumberFormat="1" applyFont="1" applyFill="1" applyBorder="1" applyAlignment="1">
      <alignment horizontal="right" vertical="center"/>
    </xf>
    <xf numFmtId="0" fontId="37" fillId="13" borderId="45" xfId="6" applyFont="1" applyFill="1" applyBorder="1" applyAlignment="1">
      <alignment horizontal="left" vertical="center" wrapText="1" shrinkToFit="1"/>
    </xf>
    <xf numFmtId="0" fontId="25" fillId="13" borderId="46" xfId="6" applyFont="1" applyFill="1" applyBorder="1" applyAlignment="1">
      <alignment horizontal="left" vertical="center" wrapText="1" shrinkToFit="1"/>
    </xf>
    <xf numFmtId="0" fontId="25" fillId="13" borderId="47" xfId="6" applyFont="1" applyFill="1" applyBorder="1" applyAlignment="1">
      <alignment horizontal="left" vertical="center" wrapText="1" shrinkToFit="1"/>
    </xf>
    <xf numFmtId="0" fontId="9" fillId="0" borderId="44" xfId="6" applyFont="1" applyBorder="1" applyAlignment="1">
      <alignment horizontal="center" vertical="center" wrapText="1" shrinkToFit="1"/>
    </xf>
    <xf numFmtId="0" fontId="9" fillId="0" borderId="44" xfId="6" applyFont="1" applyBorder="1" applyAlignment="1">
      <alignment horizontal="center" vertical="center"/>
    </xf>
    <xf numFmtId="0" fontId="9" fillId="0" borderId="45" xfId="6" applyFont="1" applyBorder="1" applyAlignment="1">
      <alignment horizontal="center" vertical="center"/>
    </xf>
    <xf numFmtId="0" fontId="9" fillId="0" borderId="47" xfId="6" applyFont="1" applyBorder="1" applyAlignment="1">
      <alignment horizontal="center" vertical="center"/>
    </xf>
    <xf numFmtId="0" fontId="9" fillId="0" borderId="110" xfId="6" applyFont="1" applyBorder="1" applyAlignment="1">
      <alignment horizontal="center" vertical="center" wrapText="1"/>
    </xf>
    <xf numFmtId="0" fontId="9" fillId="13" borderId="5" xfId="6" applyFont="1" applyFill="1" applyBorder="1" applyAlignment="1">
      <alignment horizontal="left" vertical="top" wrapText="1"/>
    </xf>
    <xf numFmtId="0" fontId="9" fillId="13" borderId="12" xfId="6" applyFont="1" applyFill="1" applyBorder="1" applyAlignment="1">
      <alignment horizontal="left" vertical="top" wrapText="1"/>
    </xf>
    <xf numFmtId="0" fontId="9" fillId="13"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13" borderId="44" xfId="6" applyFont="1" applyFill="1" applyBorder="1" applyAlignment="1">
      <alignment horizontal="left" vertical="top" wrapText="1" shrinkToFit="1"/>
    </xf>
    <xf numFmtId="0" fontId="37" fillId="13"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48" xfId="6" applyFont="1" applyFill="1" applyBorder="1" applyAlignment="1">
      <alignment vertical="top" wrapText="1"/>
    </xf>
    <xf numFmtId="0" fontId="64" fillId="13" borderId="5" xfId="6" applyFont="1" applyFill="1" applyBorder="1" applyAlignment="1">
      <alignment vertical="top" wrapText="1"/>
    </xf>
    <xf numFmtId="0" fontId="64" fillId="13" borderId="12" xfId="6" applyFont="1" applyFill="1" applyBorder="1" applyAlignment="1">
      <alignment vertical="top" wrapText="1"/>
    </xf>
    <xf numFmtId="0" fontId="64" fillId="13"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48" xfId="6" applyFont="1" applyFill="1" applyBorder="1" applyAlignment="1">
      <alignment horizontal="center" vertical="top" wrapText="1"/>
    </xf>
    <xf numFmtId="194" fontId="37" fillId="13" borderId="44" xfId="6" applyNumberFormat="1" applyFont="1" applyFill="1" applyBorder="1" applyAlignment="1">
      <alignment horizontal="right" vertical="center"/>
    </xf>
    <xf numFmtId="194" fontId="9" fillId="5" borderId="44" xfId="6" applyNumberFormat="1" applyFont="1" applyFill="1" applyBorder="1" applyAlignment="1">
      <alignment horizontal="right" vertical="center"/>
    </xf>
    <xf numFmtId="194" fontId="9" fillId="5" borderId="3" xfId="6" applyNumberFormat="1" applyFont="1" applyFill="1" applyBorder="1" applyAlignment="1">
      <alignment horizontal="right" vertical="center"/>
    </xf>
    <xf numFmtId="0" fontId="9" fillId="13" borderId="44" xfId="6" applyFont="1" applyFill="1" applyBorder="1" applyAlignment="1">
      <alignment horizontal="left" vertical="top" wrapText="1"/>
    </xf>
    <xf numFmtId="0" fontId="9" fillId="13" borderId="44" xfId="6" applyFont="1" applyFill="1" applyBorder="1" applyAlignment="1">
      <alignment horizontal="left" vertical="top"/>
    </xf>
    <xf numFmtId="0" fontId="64" fillId="13" borderId="11" xfId="6" applyFont="1" applyFill="1" applyBorder="1" applyAlignment="1">
      <alignment vertical="top" wrapText="1"/>
    </xf>
    <xf numFmtId="0" fontId="64" fillId="13" borderId="0" xfId="6" applyFont="1" applyFill="1" applyBorder="1" applyAlignment="1">
      <alignment vertical="top" wrapText="1"/>
    </xf>
    <xf numFmtId="0" fontId="64" fillId="13"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4" xfId="6" applyFont="1" applyFill="1" applyBorder="1" applyAlignment="1">
      <alignment horizontal="left" vertical="center" wrapText="1"/>
    </xf>
    <xf numFmtId="195" fontId="9" fillId="5" borderId="44" xfId="6" applyNumberFormat="1" applyFont="1" applyFill="1" applyBorder="1" applyAlignment="1">
      <alignment horizontal="right" vertical="center"/>
    </xf>
    <xf numFmtId="195" fontId="9" fillId="5" borderId="3" xfId="6" applyNumberFormat="1" applyFont="1" applyFill="1" applyBorder="1" applyAlignment="1">
      <alignment horizontal="right" vertical="center"/>
    </xf>
    <xf numFmtId="195" fontId="37" fillId="13" borderId="44"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0" xfId="6" applyFont="1" applyBorder="1" applyAlignment="1">
      <alignment horizontal="left" vertical="center" wrapText="1" shrinkToFit="1"/>
    </xf>
    <xf numFmtId="0" fontId="9" fillId="0" borderId="110" xfId="6" applyFont="1" applyBorder="1" applyAlignment="1">
      <alignment horizontal="left" vertical="center"/>
    </xf>
    <xf numFmtId="0" fontId="9" fillId="0" borderId="3" xfId="6" applyFont="1" applyBorder="1" applyAlignment="1">
      <alignment horizontal="left" vertical="top" wrapText="1" shrinkToFit="1"/>
    </xf>
    <xf numFmtId="0" fontId="9" fillId="0" borderId="44" xfId="6" applyFont="1" applyBorder="1" applyAlignment="1">
      <alignment horizontal="left" vertical="top" wrapText="1" shrinkToFit="1"/>
    </xf>
    <xf numFmtId="0" fontId="43" fillId="13" borderId="44" xfId="0" applyFont="1" applyFill="1" applyBorder="1" applyAlignment="1">
      <alignment horizontal="right" vertical="center" wrapText="1"/>
    </xf>
    <xf numFmtId="0" fontId="43" fillId="13" borderId="151" xfId="0" applyFont="1" applyFill="1" applyBorder="1" applyAlignment="1">
      <alignment horizontal="right" vertical="center" wrapText="1"/>
    </xf>
    <xf numFmtId="0" fontId="43" fillId="0" borderId="44" xfId="0" applyFont="1" applyBorder="1" applyAlignment="1">
      <alignment horizontal="left" vertical="center" wrapText="1"/>
    </xf>
    <xf numFmtId="0" fontId="43" fillId="13" borderId="65" xfId="0" applyFont="1" applyFill="1" applyBorder="1" applyAlignment="1">
      <alignment horizontal="right" vertical="center" wrapText="1"/>
    </xf>
    <xf numFmtId="0" fontId="43" fillId="0" borderId="147" xfId="0" applyFont="1" applyBorder="1" applyAlignment="1">
      <alignment horizontal="center" vertical="center" textRotation="255" wrapText="1"/>
    </xf>
    <xf numFmtId="0" fontId="43" fillId="0" borderId="64" xfId="0" applyFont="1" applyBorder="1" applyAlignment="1">
      <alignment horizontal="center" vertical="center" textRotation="255" wrapText="1"/>
    </xf>
    <xf numFmtId="0" fontId="43" fillId="0" borderId="55" xfId="0" applyFont="1" applyBorder="1" applyAlignment="1">
      <alignment horizontal="center" vertical="center" textRotation="255" wrapText="1"/>
    </xf>
    <xf numFmtId="0" fontId="43" fillId="0" borderId="139" xfId="0" applyFont="1" applyBorder="1" applyAlignment="1">
      <alignment horizontal="left" vertical="center" wrapText="1"/>
    </xf>
    <xf numFmtId="0" fontId="43" fillId="13" borderId="139" xfId="0" applyFont="1" applyFill="1" applyBorder="1" applyAlignment="1">
      <alignment horizontal="left" vertical="center" wrapText="1"/>
    </xf>
    <xf numFmtId="0" fontId="43" fillId="13" borderId="148" xfId="0" applyFont="1" applyFill="1" applyBorder="1" applyAlignment="1">
      <alignment horizontal="left" vertical="center" wrapText="1"/>
    </xf>
    <xf numFmtId="0" fontId="43" fillId="13" borderId="44" xfId="0" applyFont="1" applyFill="1" applyBorder="1" applyAlignment="1">
      <alignment horizontal="left" vertical="center" wrapText="1"/>
    </xf>
    <xf numFmtId="0" fontId="43" fillId="13" borderId="151" xfId="0" applyFont="1" applyFill="1" applyBorder="1" applyAlignment="1">
      <alignment horizontal="left" vertical="center" wrapText="1"/>
    </xf>
    <xf numFmtId="0" fontId="43" fillId="0" borderId="149" xfId="0" applyFont="1" applyBorder="1" applyAlignment="1">
      <alignment horizontal="center" vertical="center" textRotation="255" wrapText="1"/>
    </xf>
    <xf numFmtId="0" fontId="43" fillId="0" borderId="152" xfId="0" applyFont="1" applyBorder="1" applyAlignment="1">
      <alignment horizontal="center" vertical="center" textRotation="255" wrapText="1"/>
    </xf>
    <xf numFmtId="0" fontId="43" fillId="0" borderId="154" xfId="0" applyFont="1" applyBorder="1" applyAlignment="1">
      <alignment horizontal="center" vertical="center" textRotation="255" wrapText="1"/>
    </xf>
    <xf numFmtId="0" fontId="43" fillId="0" borderId="44" xfId="0" applyFont="1" applyBorder="1" applyAlignment="1">
      <alignment horizontal="center" vertical="center" wrapText="1"/>
    </xf>
    <xf numFmtId="0" fontId="43" fillId="0" borderId="151" xfId="0" applyFont="1" applyBorder="1" applyAlignment="1">
      <alignment horizontal="center" vertical="center" wrapText="1"/>
    </xf>
    <xf numFmtId="0" fontId="43" fillId="13" borderId="27" xfId="0" applyFont="1" applyFill="1" applyBorder="1" applyAlignment="1">
      <alignment horizontal="center" vertical="center" wrapText="1"/>
    </xf>
    <xf numFmtId="0" fontId="43" fillId="13" borderId="153" xfId="0" applyFont="1" applyFill="1" applyBorder="1" applyAlignment="1">
      <alignment horizontal="center" vertical="center" wrapText="1"/>
    </xf>
    <xf numFmtId="0" fontId="43" fillId="13" borderId="28" xfId="0" applyFont="1" applyFill="1" applyBorder="1" applyAlignment="1">
      <alignment horizontal="center" vertical="center" wrapText="1"/>
    </xf>
    <xf numFmtId="0" fontId="9" fillId="0" borderId="0" xfId="0" applyFont="1" applyAlignment="1">
      <alignment horizontal="left" vertical="center"/>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13" borderId="46" xfId="0" applyFont="1" applyFill="1" applyBorder="1" applyAlignment="1">
      <alignment horizontal="left" vertical="center" wrapText="1"/>
    </xf>
    <xf numFmtId="0" fontId="43" fillId="13" borderId="140"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8" fillId="0" borderId="0" xfId="0" applyFont="1" applyAlignment="1">
      <alignment horizontal="left" vertical="center" wrapText="1"/>
    </xf>
    <xf numFmtId="0" fontId="43" fillId="0" borderId="136" xfId="0" applyFont="1" applyBorder="1" applyAlignment="1">
      <alignment horizontal="center" vertical="center" wrapText="1"/>
    </xf>
    <xf numFmtId="0" fontId="43" fillId="0" borderId="116" xfId="0" applyFont="1" applyBorder="1" applyAlignment="1">
      <alignment horizontal="center" vertical="center" wrapText="1"/>
    </xf>
    <xf numFmtId="0" fontId="43" fillId="5" borderId="116" xfId="0" applyFont="1" applyFill="1" applyBorder="1" applyAlignment="1">
      <alignment horizontal="right" vertical="center" wrapText="1"/>
    </xf>
    <xf numFmtId="40" fontId="43" fillId="5" borderId="155" xfId="2" applyNumberFormat="1" applyFont="1" applyFill="1" applyBorder="1" applyAlignment="1">
      <alignment horizontal="right" vertical="center" wrapText="1"/>
    </xf>
    <xf numFmtId="40" fontId="43" fillId="5" borderId="156" xfId="2" applyNumberFormat="1" applyFont="1" applyFill="1" applyBorder="1" applyAlignment="1">
      <alignment horizontal="right" vertical="center" wrapText="1"/>
    </xf>
    <xf numFmtId="0" fontId="43" fillId="13" borderId="150" xfId="0" applyFont="1" applyFill="1" applyBorder="1" applyAlignment="1">
      <alignment horizontal="left" vertical="center" wrapText="1"/>
    </xf>
    <xf numFmtId="0" fontId="43" fillId="13" borderId="65" xfId="0" applyFont="1" applyFill="1" applyBorder="1" applyAlignment="1">
      <alignment horizontal="left" vertical="center" wrapText="1"/>
    </xf>
    <xf numFmtId="0" fontId="18" fillId="0" borderId="0" xfId="0" applyFont="1" applyAlignment="1">
      <alignment horizontal="center" vertical="center"/>
    </xf>
    <xf numFmtId="0" fontId="65" fillId="0" borderId="44" xfId="0" applyFont="1" applyBorder="1" applyAlignment="1">
      <alignment horizontal="center" vertical="top" wrapText="1"/>
    </xf>
    <xf numFmtId="0" fontId="65" fillId="0" borderId="44" xfId="0" applyFont="1" applyBorder="1" applyAlignment="1">
      <alignment horizontal="left" vertical="top" wrapText="1"/>
    </xf>
    <xf numFmtId="0" fontId="47" fillId="13" borderId="44" xfId="0" applyFont="1" applyFill="1" applyBorder="1" applyAlignment="1">
      <alignment horizontal="left" vertical="top" wrapText="1"/>
    </xf>
    <xf numFmtId="0" fontId="47" fillId="13" borderId="45" xfId="0" applyFont="1" applyFill="1" applyBorder="1" applyAlignment="1">
      <alignment horizontal="center" vertical="top" wrapText="1"/>
    </xf>
    <xf numFmtId="0" fontId="47" fillId="13" borderId="46" xfId="0" applyFont="1" applyFill="1" applyBorder="1" applyAlignment="1">
      <alignment horizontal="center" vertical="top" wrapText="1"/>
    </xf>
    <xf numFmtId="0" fontId="47" fillId="13" borderId="47"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4" xfId="0" applyFont="1" applyBorder="1" applyAlignment="1">
      <alignment horizontal="center" vertical="top"/>
    </xf>
    <xf numFmtId="0" fontId="9" fillId="13" borderId="119" xfId="0" applyFont="1" applyFill="1" applyBorder="1" applyAlignment="1">
      <alignment horizontal="left" vertical="center"/>
    </xf>
    <xf numFmtId="0" fontId="9" fillId="13" borderId="120" xfId="0" applyFont="1" applyFill="1" applyBorder="1" applyAlignment="1">
      <alignment horizontal="left" vertical="center"/>
    </xf>
    <xf numFmtId="0" fontId="9" fillId="13" borderId="121" xfId="0" applyFont="1" applyFill="1" applyBorder="1" applyAlignment="1">
      <alignment horizontal="left" vertical="center"/>
    </xf>
    <xf numFmtId="0" fontId="9" fillId="13" borderId="122" xfId="0" applyFont="1" applyFill="1" applyBorder="1" applyAlignment="1">
      <alignment horizontal="left" vertical="center"/>
    </xf>
    <xf numFmtId="0" fontId="9" fillId="13" borderId="123" xfId="0" applyFont="1" applyFill="1" applyBorder="1" applyAlignment="1">
      <alignment horizontal="left" vertical="center"/>
    </xf>
    <xf numFmtId="0" fontId="9" fillId="13" borderId="124" xfId="0" applyFont="1" applyFill="1" applyBorder="1" applyAlignment="1">
      <alignment horizontal="left" vertical="center"/>
    </xf>
    <xf numFmtId="0" fontId="9" fillId="13" borderId="125" xfId="0" applyFont="1" applyFill="1" applyBorder="1" applyAlignment="1">
      <alignment horizontal="left" vertical="center"/>
    </xf>
    <xf numFmtId="0" fontId="9" fillId="13" borderId="126" xfId="0" applyFont="1" applyFill="1" applyBorder="1" applyAlignment="1">
      <alignment horizontal="left" vertical="center"/>
    </xf>
    <xf numFmtId="201" fontId="9" fillId="13" borderId="160" xfId="0" applyNumberFormat="1" applyFont="1" applyFill="1" applyBorder="1" applyAlignment="1">
      <alignment horizontal="right" vertical="center"/>
    </xf>
    <xf numFmtId="201" fontId="9" fillId="13" borderId="120" xfId="0" applyNumberFormat="1" applyFont="1" applyFill="1" applyBorder="1" applyAlignment="1">
      <alignment horizontal="right" vertical="center"/>
    </xf>
    <xf numFmtId="201" fontId="9" fillId="13" borderId="121" xfId="0" applyNumberFormat="1" applyFont="1" applyFill="1" applyBorder="1" applyAlignment="1">
      <alignment horizontal="right" vertical="center"/>
    </xf>
    <xf numFmtId="0" fontId="9" fillId="13" borderId="127" xfId="0" applyFont="1" applyFill="1" applyBorder="1" applyAlignment="1">
      <alignment horizontal="left" vertical="center"/>
    </xf>
    <xf numFmtId="0" fontId="9" fillId="13" borderId="128" xfId="0" applyFont="1" applyFill="1" applyBorder="1" applyAlignment="1">
      <alignment horizontal="left" vertical="center"/>
    </xf>
    <xf numFmtId="201" fontId="9" fillId="13" borderId="161" xfId="0" applyNumberFormat="1" applyFont="1" applyFill="1" applyBorder="1" applyAlignment="1">
      <alignment horizontal="right" vertical="center"/>
    </xf>
    <xf numFmtId="201" fontId="9" fillId="13" borderId="162" xfId="0" applyNumberFormat="1" applyFont="1" applyFill="1" applyBorder="1" applyAlignment="1">
      <alignment horizontal="right" vertical="center"/>
    </xf>
    <xf numFmtId="201" fontId="9" fillId="13" borderId="163" xfId="0" applyNumberFormat="1" applyFont="1" applyFill="1" applyBorder="1" applyAlignment="1">
      <alignment horizontal="right" vertical="center"/>
    </xf>
    <xf numFmtId="0" fontId="9" fillId="0" borderId="129" xfId="0" applyFont="1" applyBorder="1" applyAlignment="1">
      <alignment horizontal="right" vertical="center"/>
    </xf>
    <xf numFmtId="0" fontId="9" fillId="0" borderId="130" xfId="0" applyFont="1" applyBorder="1" applyAlignment="1">
      <alignment horizontal="right" vertical="center"/>
    </xf>
    <xf numFmtId="200" fontId="9" fillId="5" borderId="130" xfId="0" applyNumberFormat="1" applyFont="1" applyFill="1" applyBorder="1" applyAlignment="1">
      <alignment horizontal="right" vertical="center"/>
    </xf>
    <xf numFmtId="200" fontId="9" fillId="5" borderId="131" xfId="0" applyNumberFormat="1" applyFont="1" applyFill="1" applyBorder="1" applyAlignment="1">
      <alignment horizontal="right" vertical="center"/>
    </xf>
    <xf numFmtId="0" fontId="9" fillId="13" borderId="9" xfId="0" applyFont="1" applyFill="1" applyBorder="1" applyAlignment="1">
      <alignment horizontal="left" vertical="top"/>
    </xf>
    <xf numFmtId="0" fontId="9" fillId="13" borderId="6" xfId="0" applyFont="1" applyFill="1" applyBorder="1" applyAlignment="1">
      <alignment horizontal="left" vertical="top"/>
    </xf>
    <xf numFmtId="0" fontId="9" fillId="13" borderId="48" xfId="0" applyFont="1" applyFill="1" applyBorder="1" applyAlignment="1">
      <alignment horizontal="left" vertical="top"/>
    </xf>
    <xf numFmtId="0" fontId="9" fillId="13" borderId="5" xfId="0" applyFont="1" applyFill="1" applyBorder="1" applyAlignment="1">
      <alignment horizontal="left" vertical="top"/>
    </xf>
    <xf numFmtId="0" fontId="9" fillId="13" borderId="12" xfId="0" applyFont="1" applyFill="1" applyBorder="1" applyAlignment="1">
      <alignment horizontal="left" vertical="top"/>
    </xf>
    <xf numFmtId="0" fontId="9" fillId="13" borderId="13" xfId="0" applyFont="1" applyFill="1" applyBorder="1" applyAlignment="1">
      <alignment horizontal="left" vertical="top"/>
    </xf>
    <xf numFmtId="0" fontId="9" fillId="13" borderId="45" xfId="0" applyFont="1" applyFill="1" applyBorder="1" applyAlignment="1">
      <alignment horizontal="left" vertical="center"/>
    </xf>
    <xf numFmtId="0" fontId="9" fillId="13" borderId="46" xfId="0" applyFont="1" applyFill="1" applyBorder="1" applyAlignment="1">
      <alignment horizontal="left" vertical="center"/>
    </xf>
    <xf numFmtId="0" fontId="9" fillId="13" borderId="0" xfId="0" applyFont="1" applyFill="1" applyAlignment="1">
      <alignment horizontal="right" vertical="center"/>
    </xf>
    <xf numFmtId="0" fontId="47" fillId="0" borderId="44" xfId="0" applyFont="1" applyBorder="1" applyAlignment="1">
      <alignment horizontal="left" vertical="center"/>
    </xf>
    <xf numFmtId="0" fontId="100" fillId="5" borderId="45" xfId="0" applyFont="1" applyFill="1" applyBorder="1" applyAlignment="1">
      <alignment horizontal="center" vertical="center"/>
    </xf>
    <xf numFmtId="0" fontId="100" fillId="5" borderId="46" xfId="0" applyFont="1" applyFill="1" applyBorder="1" applyAlignment="1">
      <alignment horizontal="center" vertical="center"/>
    </xf>
    <xf numFmtId="0" fontId="100" fillId="5" borderId="47" xfId="0" applyFont="1" applyFill="1" applyBorder="1" applyAlignment="1">
      <alignment horizontal="center" vertical="center"/>
    </xf>
    <xf numFmtId="196" fontId="9" fillId="5" borderId="12" xfId="0" applyNumberFormat="1" applyFont="1" applyFill="1" applyBorder="1" applyAlignment="1">
      <alignment horizontal="center" vertical="center"/>
    </xf>
    <xf numFmtId="0" fontId="47" fillId="5" borderId="49" xfId="0" applyFont="1" applyFill="1" applyBorder="1" applyAlignment="1">
      <alignment horizontal="center" vertical="center"/>
    </xf>
    <xf numFmtId="0" fontId="47" fillId="5" borderId="3" xfId="0" applyFont="1" applyFill="1" applyBorder="1" applyAlignment="1">
      <alignment horizontal="center" vertical="center"/>
    </xf>
    <xf numFmtId="0" fontId="17" fillId="0" borderId="0" xfId="0" applyFont="1" applyAlignment="1">
      <alignment horizontal="left" vertical="center"/>
    </xf>
    <xf numFmtId="0" fontId="9" fillId="0" borderId="44" xfId="0" applyFont="1" applyBorder="1" applyAlignment="1">
      <alignment horizontal="left" vertical="center"/>
    </xf>
    <xf numFmtId="0" fontId="37" fillId="5" borderId="45" xfId="0" applyFont="1" applyFill="1" applyBorder="1" applyAlignment="1">
      <alignment horizontal="center" vertical="center"/>
    </xf>
    <xf numFmtId="0" fontId="37" fillId="5" borderId="46" xfId="0" applyFont="1" applyFill="1" applyBorder="1" applyAlignment="1">
      <alignment horizontal="center" vertical="center"/>
    </xf>
    <xf numFmtId="0" fontId="37" fillId="5" borderId="47" xfId="0" applyFont="1" applyFill="1" applyBorder="1" applyAlignment="1">
      <alignment horizontal="center" vertical="center"/>
    </xf>
    <xf numFmtId="0" fontId="47" fillId="0" borderId="49" xfId="0" applyFont="1" applyBorder="1" applyAlignment="1">
      <alignment horizontal="left" vertical="center"/>
    </xf>
    <xf numFmtId="0" fontId="47" fillId="0" borderId="7" xfId="0" applyFont="1" applyBorder="1" applyAlignment="1">
      <alignment horizontal="left" vertical="center"/>
    </xf>
    <xf numFmtId="0" fontId="47" fillId="0" borderId="3" xfId="0" applyFont="1" applyBorder="1" applyAlignment="1">
      <alignment horizontal="left" vertical="center"/>
    </xf>
    <xf numFmtId="0" fontId="65" fillId="0" borderId="49" xfId="0" applyFont="1" applyBorder="1" applyAlignment="1">
      <alignment horizontal="center" vertical="center" wrapText="1"/>
    </xf>
    <xf numFmtId="0" fontId="65" fillId="0" borderId="3" xfId="0" applyFont="1" applyBorder="1" applyAlignment="1">
      <alignment horizontal="center" vertical="center" wrapText="1"/>
    </xf>
    <xf numFmtId="0" fontId="47" fillId="0" borderId="45" xfId="0" applyFont="1" applyBorder="1" applyAlignment="1">
      <alignment horizontal="left" vertical="center"/>
    </xf>
    <xf numFmtId="0" fontId="47" fillId="0" borderId="46" xfId="0" applyFont="1" applyBorder="1" applyAlignment="1">
      <alignment horizontal="left" vertical="center"/>
    </xf>
    <xf numFmtId="0" fontId="47" fillId="0" borderId="47" xfId="0" applyFont="1" applyBorder="1" applyAlignment="1">
      <alignment horizontal="left" vertical="center"/>
    </xf>
    <xf numFmtId="0" fontId="47" fillId="0" borderId="49" xfId="0" applyFont="1" applyBorder="1" applyAlignment="1">
      <alignment horizontal="center" vertical="center"/>
    </xf>
    <xf numFmtId="0" fontId="47" fillId="0" borderId="3" xfId="0" applyFont="1" applyBorder="1" applyAlignment="1">
      <alignment horizontal="center" vertical="center"/>
    </xf>
    <xf numFmtId="0" fontId="47" fillId="0" borderId="49" xfId="0" applyFont="1" applyBorder="1" applyAlignment="1">
      <alignment horizontal="left" vertical="center" wrapText="1"/>
    </xf>
    <xf numFmtId="3" fontId="47" fillId="0" borderId="49" xfId="0" applyNumberFormat="1" applyFont="1" applyBorder="1" applyAlignment="1">
      <alignment horizontal="center" vertical="center"/>
    </xf>
    <xf numFmtId="0" fontId="47" fillId="0" borderId="134" xfId="0" applyFont="1" applyBorder="1" applyAlignment="1">
      <alignment horizontal="center" vertical="center"/>
    </xf>
    <xf numFmtId="0" fontId="47" fillId="0" borderId="135" xfId="0" applyFont="1" applyBorder="1" applyAlignment="1">
      <alignment horizontal="center" vertical="center"/>
    </xf>
    <xf numFmtId="0" fontId="43" fillId="0" borderId="6" xfId="0" applyFont="1" applyBorder="1" applyAlignment="1">
      <alignment horizontal="left" vertical="center" wrapText="1"/>
    </xf>
    <xf numFmtId="0" fontId="43" fillId="0" borderId="6" xfId="0" applyFont="1" applyBorder="1" applyAlignment="1">
      <alignment horizontal="left" vertical="center"/>
    </xf>
  </cellXfs>
  <cellStyles count="24">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7" xfId="12"/>
    <cellStyle name="標準 8" xfId="13"/>
    <cellStyle name="標準_⑤参考様式11,12号別紙(収支実績報告書（支援交付金））" xfId="14"/>
  </cellStyles>
  <dxfs count="3">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202</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66"/>
  <sheetViews>
    <sheetView showGridLines="0" tabSelected="1" view="pageBreakPreview" zoomScale="116" zoomScaleNormal="100" zoomScaleSheetLayoutView="100" workbookViewId="0">
      <selection activeCell="D5" sqref="D5:G5"/>
    </sheetView>
  </sheetViews>
  <sheetFormatPr defaultColWidth="9" defaultRowHeight="18.75"/>
  <cols>
    <col min="1" max="2" width="2.75" style="22" customWidth="1"/>
    <col min="3" max="3" width="11" style="22" customWidth="1"/>
    <col min="4" max="4" width="17.625" style="22" customWidth="1"/>
    <col min="5" max="5" width="21.375" style="417" customWidth="1"/>
    <col min="6" max="6" width="14" style="417" customWidth="1"/>
    <col min="7" max="7" width="37.125" style="22" customWidth="1"/>
    <col min="8" max="8" width="2.625" style="22" customWidth="1"/>
    <col min="9" max="9" width="5.75" style="127" customWidth="1"/>
    <col min="10" max="258" width="9" style="127"/>
    <col min="259" max="16384" width="9" style="22"/>
  </cols>
  <sheetData>
    <row r="1" spans="1:258" s="45" customFormat="1" ht="43.5" customHeight="1">
      <c r="A1" s="588" t="s">
        <v>1177</v>
      </c>
      <c r="E1" s="417"/>
      <c r="F1" s="41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631" t="s">
        <v>45</v>
      </c>
      <c r="F3" s="631"/>
      <c r="G3" s="632"/>
    </row>
    <row r="4" spans="1:258" ht="21" customHeight="1">
      <c r="B4" s="30" t="s">
        <v>43</v>
      </c>
      <c r="C4" s="31"/>
      <c r="D4" s="42" t="s">
        <v>70</v>
      </c>
      <c r="E4" s="633" t="s">
        <v>46</v>
      </c>
      <c r="F4" s="633"/>
      <c r="G4" s="634"/>
    </row>
    <row r="5" spans="1:258" ht="21" customHeight="1">
      <c r="B5" s="30" t="s">
        <v>1178</v>
      </c>
      <c r="C5" s="31"/>
      <c r="D5" s="650" t="s">
        <v>1199</v>
      </c>
      <c r="E5" s="650"/>
      <c r="F5" s="650"/>
      <c r="G5" s="651"/>
    </row>
    <row r="6" spans="1:258" ht="21" customHeight="1">
      <c r="B6" s="30" t="s">
        <v>44</v>
      </c>
      <c r="C6" s="31"/>
      <c r="D6" s="43"/>
      <c r="E6" s="4"/>
      <c r="F6" s="4"/>
      <c r="G6" s="20"/>
    </row>
    <row r="7" spans="1:258" ht="21" customHeight="1" thickBot="1">
      <c r="B7" s="32" t="s">
        <v>72</v>
      </c>
      <c r="C7" s="33"/>
      <c r="D7" s="652"/>
      <c r="E7" s="652"/>
      <c r="F7" s="652"/>
      <c r="G7" s="653"/>
    </row>
    <row r="8" spans="1:258" ht="6.75" customHeight="1">
      <c r="A8" s="27"/>
      <c r="B8" s="27"/>
      <c r="C8" s="27"/>
      <c r="D8" s="27"/>
      <c r="E8" s="27"/>
      <c r="F8" s="27"/>
      <c r="G8" s="27"/>
    </row>
    <row r="9" spans="1:258" ht="24" customHeight="1">
      <c r="A9" s="34" t="s">
        <v>196</v>
      </c>
      <c r="B9" s="35"/>
      <c r="C9" s="35"/>
      <c r="D9" s="35"/>
      <c r="E9" s="35"/>
      <c r="F9" s="35"/>
      <c r="G9" s="35"/>
      <c r="H9" s="35"/>
      <c r="K9" s="620"/>
      <c r="L9" s="620"/>
      <c r="M9" s="620"/>
    </row>
    <row r="10" spans="1:258" ht="45.75" customHeight="1">
      <c r="A10" s="27"/>
      <c r="B10" s="656" t="s">
        <v>1089</v>
      </c>
      <c r="C10" s="656"/>
      <c r="D10" s="656"/>
      <c r="E10" s="656"/>
      <c r="F10" s="656"/>
      <c r="G10" s="656"/>
      <c r="H10" s="27"/>
    </row>
    <row r="11" spans="1:258" s="45" customFormat="1" ht="21.75" customHeight="1">
      <c r="A11" s="83"/>
      <c r="B11" s="654" t="s">
        <v>1040</v>
      </c>
      <c r="C11" s="655"/>
      <c r="D11" s="655"/>
      <c r="E11" s="655"/>
      <c r="F11" s="655"/>
      <c r="G11" s="655"/>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494"/>
      <c r="B12" s="495"/>
      <c r="C12" s="496"/>
      <c r="D12" s="496"/>
      <c r="E12" s="496"/>
      <c r="F12" s="496"/>
      <c r="G12" s="496"/>
      <c r="H12" s="4"/>
    </row>
    <row r="13" spans="1:258" ht="23.25" customHeight="1">
      <c r="A13" s="27"/>
      <c r="B13" s="659" t="s">
        <v>1140</v>
      </c>
      <c r="C13" s="659"/>
      <c r="D13" s="659"/>
      <c r="E13" s="659"/>
      <c r="F13" s="659"/>
      <c r="G13" s="659"/>
      <c r="H13" s="27"/>
    </row>
    <row r="14" spans="1:258" s="417" customFormat="1" ht="23.25" customHeight="1">
      <c r="A14" s="27"/>
      <c r="B14" s="661" t="s">
        <v>1141</v>
      </c>
      <c r="C14" s="661"/>
      <c r="D14" s="661"/>
      <c r="E14" s="661"/>
      <c r="F14" s="661"/>
      <c r="G14" s="661"/>
      <c r="H14" s="27"/>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5"/>
      <c r="CD14" s="485"/>
      <c r="CE14" s="485"/>
      <c r="CF14" s="485"/>
      <c r="CG14" s="485"/>
      <c r="CH14" s="485"/>
      <c r="CI14" s="485"/>
      <c r="CJ14" s="485"/>
      <c r="CK14" s="485"/>
      <c r="CL14" s="485"/>
      <c r="CM14" s="485"/>
      <c r="CN14" s="485"/>
      <c r="CO14" s="485"/>
      <c r="CP14" s="485"/>
      <c r="CQ14" s="485"/>
      <c r="CR14" s="485"/>
      <c r="CS14" s="485"/>
      <c r="CT14" s="485"/>
      <c r="CU14" s="485"/>
      <c r="CV14" s="485"/>
      <c r="CW14" s="485"/>
      <c r="CX14" s="485"/>
      <c r="CY14" s="485"/>
      <c r="CZ14" s="485"/>
      <c r="DA14" s="485"/>
      <c r="DB14" s="485"/>
      <c r="DC14" s="485"/>
      <c r="DD14" s="485"/>
      <c r="DE14" s="485"/>
      <c r="DF14" s="485"/>
      <c r="DG14" s="485"/>
      <c r="DH14" s="485"/>
      <c r="DI14" s="485"/>
      <c r="DJ14" s="485"/>
      <c r="DK14" s="485"/>
      <c r="DL14" s="485"/>
      <c r="DM14" s="485"/>
      <c r="DN14" s="485"/>
      <c r="DO14" s="485"/>
      <c r="DP14" s="485"/>
      <c r="DQ14" s="485"/>
      <c r="DR14" s="485"/>
      <c r="DS14" s="485"/>
      <c r="DT14" s="485"/>
      <c r="DU14" s="485"/>
      <c r="DV14" s="485"/>
      <c r="DW14" s="485"/>
      <c r="DX14" s="485"/>
      <c r="DY14" s="485"/>
      <c r="DZ14" s="485"/>
      <c r="EA14" s="485"/>
      <c r="EB14" s="485"/>
      <c r="EC14" s="485"/>
      <c r="ED14" s="485"/>
      <c r="EE14" s="485"/>
      <c r="EF14" s="485"/>
      <c r="EG14" s="485"/>
      <c r="EH14" s="485"/>
      <c r="EI14" s="485"/>
      <c r="EJ14" s="485"/>
      <c r="EK14" s="485"/>
      <c r="EL14" s="485"/>
      <c r="EM14" s="485"/>
      <c r="EN14" s="485"/>
      <c r="EO14" s="485"/>
      <c r="EP14" s="485"/>
      <c r="EQ14" s="485"/>
      <c r="ER14" s="485"/>
      <c r="ES14" s="485"/>
      <c r="ET14" s="485"/>
      <c r="EU14" s="485"/>
      <c r="EV14" s="485"/>
      <c r="EW14" s="485"/>
      <c r="EX14" s="485"/>
      <c r="EY14" s="485"/>
      <c r="EZ14" s="485"/>
      <c r="FA14" s="485"/>
      <c r="FB14" s="485"/>
      <c r="FC14" s="485"/>
      <c r="FD14" s="485"/>
      <c r="FE14" s="485"/>
      <c r="FF14" s="485"/>
      <c r="FG14" s="485"/>
      <c r="FH14" s="485"/>
      <c r="FI14" s="485"/>
      <c r="FJ14" s="485"/>
      <c r="FK14" s="485"/>
      <c r="FL14" s="485"/>
      <c r="FM14" s="485"/>
      <c r="FN14" s="485"/>
      <c r="FO14" s="485"/>
      <c r="FP14" s="485"/>
      <c r="FQ14" s="485"/>
      <c r="FR14" s="485"/>
      <c r="FS14" s="485"/>
      <c r="FT14" s="485"/>
      <c r="FU14" s="485"/>
      <c r="FV14" s="485"/>
      <c r="FW14" s="485"/>
      <c r="FX14" s="485"/>
      <c r="FY14" s="485"/>
      <c r="FZ14" s="485"/>
      <c r="GA14" s="485"/>
      <c r="GB14" s="485"/>
      <c r="GC14" s="485"/>
      <c r="GD14" s="485"/>
      <c r="GE14" s="485"/>
      <c r="GF14" s="485"/>
      <c r="GG14" s="485"/>
      <c r="GH14" s="485"/>
      <c r="GI14" s="485"/>
      <c r="GJ14" s="485"/>
      <c r="GK14" s="485"/>
      <c r="GL14" s="485"/>
      <c r="GM14" s="485"/>
      <c r="GN14" s="485"/>
      <c r="GO14" s="485"/>
      <c r="GP14" s="485"/>
      <c r="GQ14" s="485"/>
      <c r="GR14" s="485"/>
      <c r="GS14" s="485"/>
      <c r="GT14" s="485"/>
      <c r="GU14" s="485"/>
      <c r="GV14" s="485"/>
      <c r="GW14" s="485"/>
      <c r="GX14" s="485"/>
      <c r="GY14" s="485"/>
      <c r="GZ14" s="485"/>
      <c r="HA14" s="485"/>
      <c r="HB14" s="485"/>
      <c r="HC14" s="485"/>
      <c r="HD14" s="485"/>
      <c r="HE14" s="485"/>
      <c r="HF14" s="485"/>
      <c r="HG14" s="485"/>
      <c r="HH14" s="485"/>
      <c r="HI14" s="485"/>
      <c r="HJ14" s="485"/>
      <c r="HK14" s="485"/>
      <c r="HL14" s="485"/>
      <c r="HM14" s="485"/>
      <c r="HN14" s="485"/>
      <c r="HO14" s="485"/>
      <c r="HP14" s="485"/>
      <c r="HQ14" s="485"/>
      <c r="HR14" s="485"/>
      <c r="HS14" s="485"/>
      <c r="HT14" s="485"/>
      <c r="HU14" s="485"/>
      <c r="HV14" s="485"/>
      <c r="HW14" s="485"/>
      <c r="HX14" s="485"/>
      <c r="HY14" s="485"/>
      <c r="HZ14" s="485"/>
      <c r="IA14" s="485"/>
      <c r="IB14" s="485"/>
      <c r="IC14" s="485"/>
      <c r="ID14" s="485"/>
      <c r="IE14" s="485"/>
      <c r="IF14" s="485"/>
      <c r="IG14" s="485"/>
      <c r="IH14" s="485"/>
      <c r="II14" s="485"/>
      <c r="IJ14" s="485"/>
      <c r="IK14" s="485"/>
      <c r="IL14" s="485"/>
      <c r="IM14" s="485"/>
      <c r="IN14" s="485"/>
      <c r="IO14" s="485"/>
      <c r="IP14" s="485"/>
      <c r="IQ14" s="485"/>
      <c r="IR14" s="485"/>
      <c r="IS14" s="485"/>
      <c r="IT14" s="485"/>
      <c r="IU14" s="485"/>
      <c r="IV14" s="485"/>
      <c r="IW14" s="485"/>
      <c r="IX14" s="485"/>
    </row>
    <row r="15" spans="1:258" ht="36" customHeight="1">
      <c r="A15" s="27"/>
      <c r="B15" s="660" t="s">
        <v>1139</v>
      </c>
      <c r="C15" s="660"/>
      <c r="D15" s="660"/>
      <c r="E15" s="660"/>
      <c r="F15" s="660"/>
      <c r="G15" s="660"/>
      <c r="H15" s="36"/>
      <c r="I15" s="128"/>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0"/>
      <c r="BW15" s="620"/>
      <c r="BX15" s="620"/>
      <c r="BY15" s="620"/>
      <c r="BZ15" s="620"/>
      <c r="CA15" s="620"/>
      <c r="CB15" s="620"/>
      <c r="CC15" s="620"/>
      <c r="CD15" s="620"/>
      <c r="CE15" s="620"/>
      <c r="CF15" s="620"/>
      <c r="CG15" s="620"/>
      <c r="CH15" s="620"/>
      <c r="CI15" s="620"/>
      <c r="CJ15" s="620"/>
      <c r="CK15" s="620"/>
      <c r="CL15" s="620"/>
      <c r="CM15" s="620"/>
      <c r="CN15" s="620"/>
      <c r="CO15" s="620"/>
      <c r="CP15" s="620"/>
      <c r="CQ15" s="620"/>
      <c r="CR15" s="620"/>
      <c r="CS15" s="620"/>
      <c r="CT15" s="620"/>
      <c r="CU15" s="620"/>
      <c r="CV15" s="620"/>
      <c r="CW15" s="620"/>
      <c r="CX15" s="620"/>
      <c r="CY15" s="620"/>
      <c r="CZ15" s="620"/>
      <c r="DA15" s="620"/>
      <c r="DB15" s="620"/>
      <c r="DC15" s="620"/>
      <c r="DD15" s="620"/>
      <c r="DE15" s="620"/>
      <c r="DF15" s="620"/>
      <c r="DG15" s="620"/>
      <c r="DH15" s="620"/>
      <c r="DI15" s="620"/>
      <c r="DJ15" s="620"/>
      <c r="DK15" s="620"/>
      <c r="DL15" s="620"/>
      <c r="DM15" s="620"/>
      <c r="DN15" s="620"/>
      <c r="DO15" s="620"/>
      <c r="DP15" s="620"/>
      <c r="DQ15" s="620"/>
      <c r="DR15" s="620"/>
      <c r="DS15" s="620"/>
      <c r="DT15" s="620"/>
      <c r="DU15" s="620"/>
      <c r="DV15" s="620"/>
      <c r="DW15" s="620"/>
      <c r="DX15" s="620"/>
      <c r="DY15" s="620"/>
      <c r="DZ15" s="620"/>
      <c r="EA15" s="620"/>
      <c r="EB15" s="620"/>
      <c r="EC15" s="620"/>
      <c r="ED15" s="620"/>
      <c r="EE15" s="620"/>
      <c r="EF15" s="620"/>
      <c r="EG15" s="620"/>
      <c r="EH15" s="620"/>
      <c r="EI15" s="620"/>
      <c r="EJ15" s="620"/>
      <c r="EK15" s="620"/>
      <c r="EL15" s="620"/>
      <c r="EM15" s="620"/>
      <c r="EN15" s="620"/>
      <c r="EO15" s="620"/>
      <c r="EP15" s="620"/>
      <c r="EQ15" s="620"/>
      <c r="ER15" s="620"/>
      <c r="ES15" s="620"/>
      <c r="ET15" s="620"/>
      <c r="EU15" s="620"/>
      <c r="EV15" s="620"/>
      <c r="EW15" s="620"/>
      <c r="EX15" s="620"/>
      <c r="EY15" s="620"/>
      <c r="EZ15" s="620"/>
      <c r="FA15" s="620"/>
      <c r="FB15" s="620"/>
      <c r="FC15" s="620"/>
      <c r="FD15" s="620"/>
      <c r="FE15" s="620"/>
      <c r="FF15" s="620"/>
      <c r="FG15" s="620"/>
      <c r="FH15" s="620"/>
      <c r="FI15" s="620"/>
      <c r="FJ15" s="620"/>
      <c r="FK15" s="620"/>
      <c r="FL15" s="620"/>
      <c r="FM15" s="620"/>
      <c r="FN15" s="620"/>
      <c r="FO15" s="620"/>
      <c r="FP15" s="620"/>
      <c r="FQ15" s="620"/>
      <c r="FR15" s="620"/>
      <c r="FS15" s="620"/>
      <c r="FT15" s="620"/>
      <c r="FU15" s="620"/>
      <c r="FV15" s="620"/>
      <c r="FW15" s="620"/>
      <c r="FX15" s="620"/>
      <c r="FY15" s="620"/>
      <c r="FZ15" s="620"/>
      <c r="GA15" s="620"/>
      <c r="GB15" s="620"/>
      <c r="GC15" s="620"/>
      <c r="GD15" s="620"/>
      <c r="GE15" s="620"/>
      <c r="GF15" s="620"/>
      <c r="GG15" s="620"/>
      <c r="GH15" s="620"/>
      <c r="GI15" s="620"/>
      <c r="GJ15" s="620"/>
      <c r="GK15" s="620"/>
      <c r="GL15" s="620"/>
      <c r="GM15" s="620"/>
      <c r="GN15" s="620"/>
      <c r="GO15" s="620"/>
      <c r="GP15" s="620"/>
      <c r="GQ15" s="620"/>
      <c r="GR15" s="620"/>
      <c r="GS15" s="620"/>
      <c r="GT15" s="620"/>
      <c r="GU15" s="620"/>
      <c r="GV15" s="620"/>
      <c r="GW15" s="620"/>
      <c r="GX15" s="620"/>
      <c r="GY15" s="620"/>
      <c r="GZ15" s="620"/>
      <c r="HA15" s="620"/>
      <c r="HB15" s="620"/>
      <c r="HC15" s="620"/>
      <c r="HD15" s="620"/>
      <c r="HE15" s="620"/>
      <c r="HF15" s="620"/>
      <c r="HG15" s="620"/>
      <c r="HH15" s="620"/>
      <c r="HI15" s="620"/>
      <c r="HJ15" s="620"/>
      <c r="HK15" s="620"/>
      <c r="HL15" s="620"/>
      <c r="HM15" s="620"/>
      <c r="HN15" s="620"/>
      <c r="HO15" s="620"/>
      <c r="HP15" s="620"/>
      <c r="HQ15" s="620"/>
      <c r="HR15" s="620"/>
      <c r="HS15" s="620"/>
      <c r="HT15" s="620"/>
      <c r="HU15" s="620"/>
      <c r="HV15" s="620"/>
      <c r="HW15" s="620"/>
      <c r="HX15" s="620"/>
      <c r="HY15" s="620"/>
      <c r="HZ15" s="620"/>
      <c r="IA15" s="620"/>
      <c r="IB15" s="620"/>
      <c r="IC15" s="620"/>
      <c r="ID15" s="620"/>
      <c r="IE15" s="620"/>
      <c r="IF15" s="620"/>
      <c r="IG15" s="620"/>
      <c r="IH15" s="620"/>
      <c r="II15" s="620"/>
      <c r="IJ15" s="620"/>
      <c r="IK15" s="620"/>
      <c r="IL15" s="620"/>
      <c r="IM15" s="620"/>
      <c r="IN15" s="620"/>
      <c r="IO15" s="620"/>
      <c r="IP15" s="620"/>
      <c r="IQ15" s="620"/>
      <c r="IR15" s="620"/>
      <c r="IS15" s="620"/>
      <c r="IT15" s="620"/>
      <c r="IU15" s="620"/>
      <c r="IV15" s="620"/>
      <c r="IW15" s="620"/>
      <c r="IX15" s="620"/>
    </row>
    <row r="16" spans="1:258" s="115" customFormat="1" ht="18.75" customHeight="1">
      <c r="A16" s="27"/>
      <c r="B16" s="657" t="s">
        <v>432</v>
      </c>
      <c r="C16" s="657"/>
      <c r="D16" s="657"/>
      <c r="E16" s="657"/>
      <c r="F16" s="657"/>
      <c r="G16" s="657"/>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656" t="s">
        <v>57</v>
      </c>
      <c r="C17" s="656"/>
      <c r="D17" s="656"/>
      <c r="E17" s="656"/>
      <c r="F17" s="656"/>
      <c r="G17" s="656"/>
      <c r="H17" s="36"/>
      <c r="I17" s="128"/>
      <c r="J17" s="620"/>
      <c r="K17" s="620"/>
      <c r="L17" s="620"/>
      <c r="M17" s="620"/>
      <c r="N17" s="620"/>
      <c r="O17" s="620"/>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0"/>
      <c r="BH17" s="620"/>
      <c r="BI17" s="620"/>
      <c r="BJ17" s="620"/>
      <c r="BK17" s="620"/>
      <c r="BL17" s="620"/>
      <c r="BM17" s="620"/>
      <c r="BN17" s="620"/>
      <c r="BO17" s="620"/>
      <c r="BP17" s="620"/>
      <c r="BQ17" s="620"/>
      <c r="BR17" s="620"/>
      <c r="BS17" s="620"/>
      <c r="BT17" s="620"/>
      <c r="BU17" s="620"/>
      <c r="BV17" s="620"/>
      <c r="BW17" s="620"/>
      <c r="BX17" s="620"/>
      <c r="BY17" s="620"/>
      <c r="BZ17" s="620"/>
      <c r="CA17" s="620"/>
      <c r="CB17" s="620"/>
      <c r="CC17" s="620"/>
      <c r="CD17" s="620"/>
      <c r="CE17" s="620"/>
      <c r="CF17" s="620"/>
      <c r="CG17" s="620"/>
      <c r="CH17" s="620"/>
      <c r="CI17" s="620"/>
      <c r="CJ17" s="620"/>
      <c r="CK17" s="620"/>
      <c r="CL17" s="620"/>
      <c r="CM17" s="620"/>
      <c r="CN17" s="620"/>
      <c r="CO17" s="620"/>
      <c r="CP17" s="620"/>
      <c r="CQ17" s="620"/>
      <c r="CR17" s="620"/>
      <c r="CS17" s="620"/>
      <c r="CT17" s="620"/>
      <c r="CU17" s="620"/>
      <c r="CV17" s="620"/>
      <c r="CW17" s="620"/>
      <c r="CX17" s="620"/>
      <c r="CY17" s="620"/>
      <c r="CZ17" s="620"/>
      <c r="DA17" s="620"/>
      <c r="DB17" s="620"/>
      <c r="DC17" s="620"/>
      <c r="DD17" s="620"/>
      <c r="DE17" s="620"/>
      <c r="DF17" s="620"/>
      <c r="DG17" s="620"/>
      <c r="DH17" s="620"/>
      <c r="DI17" s="620"/>
      <c r="DJ17" s="620"/>
      <c r="DK17" s="620"/>
      <c r="DL17" s="620"/>
      <c r="DM17" s="620"/>
      <c r="DN17" s="620"/>
      <c r="DO17" s="620"/>
      <c r="DP17" s="620"/>
      <c r="DQ17" s="620"/>
      <c r="DR17" s="620"/>
      <c r="DS17" s="620"/>
      <c r="DT17" s="620"/>
      <c r="DU17" s="620"/>
      <c r="DV17" s="620"/>
      <c r="DW17" s="620"/>
      <c r="DX17" s="620"/>
      <c r="DY17" s="620"/>
      <c r="DZ17" s="620"/>
      <c r="EA17" s="620"/>
      <c r="EB17" s="620"/>
      <c r="EC17" s="620"/>
      <c r="ED17" s="620"/>
      <c r="EE17" s="620"/>
      <c r="EF17" s="620"/>
      <c r="EG17" s="620"/>
      <c r="EH17" s="620"/>
      <c r="EI17" s="620"/>
      <c r="EJ17" s="620"/>
      <c r="EK17" s="620"/>
      <c r="EL17" s="620"/>
      <c r="EM17" s="620"/>
      <c r="EN17" s="620"/>
      <c r="EO17" s="620"/>
      <c r="EP17" s="620"/>
      <c r="EQ17" s="620"/>
      <c r="ER17" s="620"/>
      <c r="ES17" s="620"/>
      <c r="ET17" s="620"/>
      <c r="EU17" s="620"/>
      <c r="EV17" s="620"/>
      <c r="EW17" s="620"/>
      <c r="EX17" s="620"/>
      <c r="EY17" s="620"/>
      <c r="EZ17" s="620"/>
      <c r="FA17" s="620"/>
      <c r="FB17" s="620"/>
      <c r="FC17" s="620"/>
      <c r="FD17" s="620"/>
      <c r="FE17" s="620"/>
      <c r="FF17" s="620"/>
      <c r="FG17" s="620"/>
      <c r="FH17" s="620"/>
      <c r="FI17" s="620"/>
      <c r="FJ17" s="620"/>
      <c r="FK17" s="620"/>
      <c r="FL17" s="620"/>
      <c r="FM17" s="620"/>
      <c r="FN17" s="620"/>
      <c r="FO17" s="620"/>
      <c r="FP17" s="620"/>
      <c r="FQ17" s="620"/>
      <c r="FR17" s="620"/>
      <c r="FS17" s="620"/>
      <c r="FT17" s="620"/>
      <c r="FU17" s="620"/>
      <c r="FV17" s="620"/>
      <c r="FW17" s="620"/>
      <c r="FX17" s="620"/>
      <c r="FY17" s="620"/>
      <c r="FZ17" s="620"/>
      <c r="GA17" s="620"/>
      <c r="GB17" s="620"/>
      <c r="GC17" s="620"/>
      <c r="GD17" s="620"/>
      <c r="GE17" s="620"/>
      <c r="GF17" s="620"/>
      <c r="GG17" s="620"/>
      <c r="GH17" s="620"/>
      <c r="GI17" s="620"/>
      <c r="GJ17" s="620"/>
      <c r="GK17" s="620"/>
      <c r="GL17" s="620"/>
      <c r="GM17" s="620"/>
      <c r="GN17" s="620"/>
      <c r="GO17" s="620"/>
      <c r="GP17" s="620"/>
      <c r="GQ17" s="620"/>
      <c r="GR17" s="620"/>
      <c r="GS17" s="620"/>
      <c r="GT17" s="620"/>
      <c r="GU17" s="620"/>
      <c r="GV17" s="620"/>
      <c r="GW17" s="620"/>
      <c r="GX17" s="620"/>
      <c r="GY17" s="620"/>
      <c r="GZ17" s="620"/>
      <c r="HA17" s="620"/>
      <c r="HB17" s="620"/>
      <c r="HC17" s="620"/>
      <c r="HD17" s="620"/>
      <c r="HE17" s="620"/>
      <c r="HF17" s="620"/>
      <c r="HG17" s="620"/>
      <c r="HH17" s="620"/>
      <c r="HI17" s="620"/>
      <c r="HJ17" s="620"/>
      <c r="HK17" s="620"/>
      <c r="HL17" s="620"/>
      <c r="HM17" s="620"/>
      <c r="HN17" s="620"/>
      <c r="HO17" s="620"/>
      <c r="HP17" s="620"/>
      <c r="HQ17" s="620"/>
      <c r="HR17" s="620"/>
      <c r="HS17" s="620"/>
      <c r="HT17" s="620"/>
      <c r="HU17" s="620"/>
      <c r="HV17" s="620"/>
      <c r="HW17" s="620"/>
      <c r="HX17" s="620"/>
      <c r="HY17" s="620"/>
      <c r="HZ17" s="620"/>
      <c r="IA17" s="620"/>
      <c r="IB17" s="620"/>
      <c r="IC17" s="620"/>
      <c r="ID17" s="620"/>
      <c r="IE17" s="620"/>
      <c r="IF17" s="620"/>
      <c r="IG17" s="620"/>
      <c r="IH17" s="620"/>
      <c r="II17" s="620"/>
      <c r="IJ17" s="620"/>
      <c r="IK17" s="620"/>
      <c r="IL17" s="620"/>
      <c r="IM17" s="620"/>
      <c r="IN17" s="620"/>
      <c r="IO17" s="620"/>
      <c r="IP17" s="620"/>
      <c r="IQ17" s="620"/>
      <c r="IR17" s="620"/>
      <c r="IS17" s="620"/>
      <c r="IT17" s="620"/>
      <c r="IU17" s="620"/>
      <c r="IV17" s="620"/>
      <c r="IW17" s="620"/>
      <c r="IX17" s="620"/>
    </row>
    <row r="18" spans="1:258" s="115" customFormat="1" ht="21" customHeight="1">
      <c r="A18" s="27"/>
      <c r="B18" s="649" t="s">
        <v>435</v>
      </c>
      <c r="C18" s="649"/>
      <c r="D18" s="649"/>
      <c r="E18" s="649"/>
      <c r="F18" s="649"/>
      <c r="G18" s="649"/>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Y20" s="620"/>
      <c r="BZ20" s="620"/>
      <c r="CA20" s="620"/>
      <c r="CB20" s="620"/>
      <c r="CC20" s="620"/>
      <c r="CD20" s="620"/>
      <c r="CE20" s="620"/>
      <c r="CF20" s="620"/>
      <c r="CG20" s="620"/>
      <c r="CH20" s="620"/>
      <c r="CI20" s="620"/>
      <c r="CJ20" s="620"/>
      <c r="CK20" s="620"/>
      <c r="CL20" s="620"/>
      <c r="CM20" s="620"/>
      <c r="CN20" s="620"/>
      <c r="CO20" s="620"/>
      <c r="CP20" s="620"/>
      <c r="CQ20" s="620"/>
      <c r="CR20" s="620"/>
      <c r="CS20" s="620"/>
      <c r="CT20" s="620"/>
      <c r="CU20" s="620"/>
      <c r="CV20" s="620"/>
      <c r="CW20" s="620"/>
      <c r="CX20" s="620"/>
      <c r="CY20" s="620"/>
      <c r="CZ20" s="620"/>
      <c r="DA20" s="620"/>
      <c r="DB20" s="620"/>
      <c r="DC20" s="620"/>
      <c r="DD20" s="620"/>
      <c r="DE20" s="620"/>
      <c r="DF20" s="620"/>
      <c r="DG20" s="620"/>
      <c r="DH20" s="620"/>
      <c r="DI20" s="620"/>
      <c r="DJ20" s="620"/>
      <c r="DK20" s="620"/>
      <c r="DL20" s="620"/>
      <c r="DM20" s="620"/>
      <c r="DN20" s="620"/>
      <c r="DO20" s="620"/>
      <c r="DP20" s="620"/>
      <c r="DQ20" s="620"/>
      <c r="DR20" s="620"/>
      <c r="DS20" s="620"/>
      <c r="DT20" s="620"/>
      <c r="DU20" s="620"/>
      <c r="DV20" s="620"/>
      <c r="DW20" s="620"/>
      <c r="DX20" s="620"/>
      <c r="DY20" s="620"/>
      <c r="DZ20" s="620"/>
      <c r="EA20" s="620"/>
      <c r="EB20" s="620"/>
      <c r="EC20" s="620"/>
      <c r="ED20" s="620"/>
      <c r="EE20" s="620"/>
      <c r="EF20" s="620"/>
      <c r="EG20" s="620"/>
      <c r="EH20" s="620"/>
      <c r="EI20" s="620"/>
      <c r="EJ20" s="620"/>
      <c r="EK20" s="620"/>
      <c r="EL20" s="620"/>
      <c r="EM20" s="620"/>
      <c r="EN20" s="620"/>
      <c r="EO20" s="620"/>
      <c r="EP20" s="620"/>
      <c r="EQ20" s="620"/>
      <c r="ER20" s="620"/>
      <c r="ES20" s="620"/>
      <c r="ET20" s="620"/>
      <c r="EU20" s="620"/>
      <c r="EV20" s="620"/>
      <c r="EW20" s="620"/>
      <c r="EX20" s="620"/>
      <c r="EY20" s="620"/>
      <c r="EZ20" s="620"/>
      <c r="FA20" s="620"/>
      <c r="FB20" s="620"/>
      <c r="FC20" s="620"/>
      <c r="FD20" s="620"/>
      <c r="FE20" s="620"/>
      <c r="FF20" s="620"/>
      <c r="FG20" s="620"/>
      <c r="FH20" s="620"/>
      <c r="FI20" s="620"/>
      <c r="FJ20" s="620"/>
      <c r="FK20" s="620"/>
      <c r="FL20" s="620"/>
      <c r="FM20" s="620"/>
      <c r="FN20" s="620"/>
      <c r="FO20" s="620"/>
      <c r="FP20" s="620"/>
      <c r="FQ20" s="620"/>
      <c r="FR20" s="620"/>
      <c r="FS20" s="620"/>
      <c r="FT20" s="620"/>
      <c r="FU20" s="620"/>
      <c r="FV20" s="620"/>
      <c r="FW20" s="620"/>
      <c r="FX20" s="620"/>
      <c r="FY20" s="620"/>
      <c r="FZ20" s="620"/>
      <c r="GA20" s="620"/>
      <c r="GB20" s="620"/>
      <c r="GC20" s="620"/>
      <c r="GD20" s="620"/>
      <c r="GE20" s="620"/>
      <c r="GF20" s="620"/>
      <c r="GG20" s="620"/>
      <c r="GH20" s="620"/>
      <c r="GI20" s="620"/>
      <c r="GJ20" s="620"/>
      <c r="GK20" s="620"/>
      <c r="GL20" s="620"/>
      <c r="GM20" s="620"/>
      <c r="GN20" s="620"/>
      <c r="GO20" s="620"/>
      <c r="GP20" s="620"/>
      <c r="GQ20" s="620"/>
      <c r="GR20" s="620"/>
      <c r="GS20" s="620"/>
      <c r="GT20" s="620"/>
      <c r="GU20" s="620"/>
      <c r="GV20" s="620"/>
      <c r="GW20" s="620"/>
      <c r="GX20" s="620"/>
      <c r="GY20" s="620"/>
      <c r="GZ20" s="620"/>
      <c r="HA20" s="620"/>
      <c r="HB20" s="620"/>
      <c r="HC20" s="620"/>
      <c r="HD20" s="620"/>
      <c r="HE20" s="620"/>
      <c r="HF20" s="620"/>
      <c r="HG20" s="620"/>
      <c r="HH20" s="620"/>
      <c r="HI20" s="620"/>
      <c r="HJ20" s="620"/>
      <c r="HK20" s="620"/>
      <c r="HL20" s="620"/>
      <c r="HM20" s="620"/>
      <c r="HN20" s="620"/>
      <c r="HO20" s="620"/>
      <c r="HP20" s="620"/>
      <c r="HQ20" s="620"/>
      <c r="HR20" s="620"/>
      <c r="HS20" s="620"/>
      <c r="HT20" s="620"/>
      <c r="HU20" s="620"/>
      <c r="HV20" s="620"/>
      <c r="HW20" s="620"/>
      <c r="HX20" s="620"/>
      <c r="HY20" s="620"/>
      <c r="HZ20" s="620"/>
      <c r="IA20" s="620"/>
      <c r="IB20" s="620"/>
      <c r="IC20" s="620"/>
      <c r="ID20" s="620"/>
      <c r="IE20" s="620"/>
      <c r="IF20" s="620"/>
      <c r="IG20" s="620"/>
      <c r="IH20" s="620"/>
      <c r="II20" s="620"/>
      <c r="IJ20" s="620"/>
      <c r="IK20" s="620"/>
      <c r="IL20" s="620"/>
      <c r="IM20" s="620"/>
      <c r="IN20" s="620"/>
      <c r="IO20" s="620"/>
      <c r="IP20" s="620"/>
      <c r="IQ20" s="620"/>
      <c r="IR20" s="620"/>
      <c r="IS20" s="620"/>
      <c r="IT20" s="620"/>
      <c r="IU20" s="620"/>
      <c r="IV20" s="620"/>
      <c r="IW20" s="620"/>
      <c r="IX20" s="620"/>
    </row>
    <row r="21" spans="1:258" ht="21.75" customHeight="1">
      <c r="A21" s="22" t="s">
        <v>39</v>
      </c>
    </row>
    <row r="22" spans="1:258" ht="21" customHeight="1">
      <c r="A22" s="27"/>
      <c r="B22" s="599" t="s">
        <v>1006</v>
      </c>
      <c r="C22" s="625"/>
      <c r="D22" s="599" t="s">
        <v>740</v>
      </c>
      <c r="E22" s="625"/>
      <c r="F22" s="489" t="s">
        <v>1007</v>
      </c>
      <c r="G22" s="493" t="s">
        <v>37</v>
      </c>
    </row>
    <row r="23" spans="1:258" s="417" customFormat="1" ht="30" customHeight="1">
      <c r="A23" s="27"/>
      <c r="B23" s="641" t="s">
        <v>1014</v>
      </c>
      <c r="C23" s="642"/>
      <c r="D23" s="645" t="s">
        <v>834</v>
      </c>
      <c r="E23" s="646"/>
      <c r="F23" s="586" t="s">
        <v>1166</v>
      </c>
      <c r="G23" s="502" t="s">
        <v>1015</v>
      </c>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394"/>
      <c r="CF23" s="394"/>
      <c r="CG23" s="394"/>
      <c r="CH23" s="394"/>
      <c r="CI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394"/>
      <c r="DU23" s="394"/>
      <c r="DV23" s="394"/>
      <c r="DW23" s="394"/>
      <c r="DX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394"/>
      <c r="FJ23" s="394"/>
      <c r="FK23" s="394"/>
      <c r="FL23" s="394"/>
      <c r="FM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394"/>
      <c r="GY23" s="394"/>
      <c r="GZ23" s="394"/>
      <c r="HA23" s="394"/>
      <c r="HB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394"/>
      <c r="IN23" s="394"/>
      <c r="IO23" s="394"/>
      <c r="IP23" s="394"/>
      <c r="IQ23" s="394"/>
      <c r="IR23" s="394"/>
      <c r="IS23" s="394"/>
      <c r="IT23" s="394"/>
      <c r="IU23" s="394"/>
      <c r="IV23" s="394"/>
      <c r="IW23" s="394"/>
      <c r="IX23" s="394"/>
    </row>
    <row r="24" spans="1:258" s="417" customFormat="1" ht="30" customHeight="1">
      <c r="A24" s="27"/>
      <c r="B24" s="643"/>
      <c r="C24" s="644"/>
      <c r="D24" s="647"/>
      <c r="E24" s="648"/>
      <c r="F24" s="586" t="s">
        <v>1166</v>
      </c>
      <c r="G24" s="502" t="s">
        <v>1016</v>
      </c>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394"/>
      <c r="CP24" s="394"/>
      <c r="CQ24" s="394"/>
      <c r="CR24" s="394"/>
      <c r="CS24" s="394"/>
      <c r="CT24" s="394"/>
      <c r="CU24" s="394"/>
      <c r="CV24" s="394"/>
      <c r="CW24" s="394"/>
      <c r="CX24" s="394"/>
      <c r="CY24" s="394"/>
      <c r="CZ24" s="394"/>
      <c r="DA24" s="394"/>
      <c r="DB24" s="394"/>
      <c r="DC24" s="394"/>
      <c r="DD24" s="394"/>
      <c r="DE24" s="394"/>
      <c r="DF24" s="394"/>
      <c r="DG24" s="394"/>
      <c r="DH24" s="394"/>
      <c r="DI24" s="394"/>
      <c r="DJ24" s="394"/>
      <c r="DK24" s="394"/>
      <c r="DL24" s="394"/>
      <c r="DM24" s="394"/>
      <c r="DN24" s="394"/>
      <c r="DO24" s="394"/>
      <c r="DP24" s="394"/>
      <c r="DQ24" s="394"/>
      <c r="DR24" s="394"/>
      <c r="DS24" s="394"/>
      <c r="DT24" s="394"/>
      <c r="DU24" s="394"/>
      <c r="DV24" s="394"/>
      <c r="DW24" s="394"/>
      <c r="DX24" s="394"/>
      <c r="DY24" s="394"/>
      <c r="DZ24" s="394"/>
      <c r="EA24" s="394"/>
      <c r="EB24" s="394"/>
      <c r="EC24" s="394"/>
      <c r="ED24" s="394"/>
      <c r="EE24" s="394"/>
      <c r="EF24" s="394"/>
      <c r="EG24" s="394"/>
      <c r="EH24" s="394"/>
      <c r="EI24" s="394"/>
      <c r="EJ24" s="394"/>
      <c r="EK24" s="394"/>
      <c r="EL24" s="394"/>
      <c r="EM24" s="394"/>
      <c r="EN24" s="394"/>
      <c r="EO24" s="394"/>
      <c r="EP24" s="394"/>
      <c r="EQ24" s="394"/>
      <c r="ER24" s="394"/>
      <c r="ES24" s="394"/>
      <c r="ET24" s="394"/>
      <c r="EU24" s="394"/>
      <c r="EV24" s="394"/>
      <c r="EW24" s="394"/>
      <c r="EX24" s="394"/>
      <c r="EY24" s="394"/>
      <c r="EZ24" s="394"/>
      <c r="FA24" s="394"/>
      <c r="FB24" s="394"/>
      <c r="FC24" s="394"/>
      <c r="FD24" s="394"/>
      <c r="FE24" s="394"/>
      <c r="FF24" s="394"/>
      <c r="FG24" s="394"/>
      <c r="FH24" s="394"/>
      <c r="FI24" s="394"/>
      <c r="FJ24" s="394"/>
      <c r="FK24" s="394"/>
      <c r="FL24" s="394"/>
      <c r="FM24" s="394"/>
      <c r="FN24" s="394"/>
      <c r="FO24" s="394"/>
      <c r="FP24" s="394"/>
      <c r="FQ24" s="394"/>
      <c r="FR24" s="394"/>
      <c r="FS24" s="394"/>
      <c r="FT24" s="394"/>
      <c r="FU24" s="394"/>
      <c r="FV24" s="394"/>
      <c r="FW24" s="394"/>
      <c r="FX24" s="394"/>
      <c r="FY24" s="394"/>
      <c r="FZ24" s="394"/>
      <c r="GA24" s="394"/>
      <c r="GB24" s="394"/>
      <c r="GC24" s="394"/>
      <c r="GD24" s="394"/>
      <c r="GE24" s="394"/>
      <c r="GF24" s="394"/>
      <c r="GG24" s="394"/>
      <c r="GH24" s="394"/>
      <c r="GI24" s="394"/>
      <c r="GJ24" s="394"/>
      <c r="GK24" s="394"/>
      <c r="GL24" s="394"/>
      <c r="GM24" s="394"/>
      <c r="GN24" s="394"/>
      <c r="GO24" s="394"/>
      <c r="GP24" s="394"/>
      <c r="GQ24" s="394"/>
      <c r="GR24" s="394"/>
      <c r="GS24" s="394"/>
      <c r="GT24" s="394"/>
      <c r="GU24" s="394"/>
      <c r="GV24" s="394"/>
      <c r="GW24" s="394"/>
      <c r="GX24" s="394"/>
      <c r="GY24" s="394"/>
      <c r="GZ24" s="394"/>
      <c r="HA24" s="394"/>
      <c r="HB24" s="394"/>
      <c r="HC24" s="394"/>
      <c r="HD24" s="394"/>
      <c r="HE24" s="394"/>
      <c r="HF24" s="394"/>
      <c r="HG24" s="394"/>
      <c r="HH24" s="394"/>
      <c r="HI24" s="394"/>
      <c r="HJ24" s="394"/>
      <c r="HK24" s="394"/>
      <c r="HL24" s="394"/>
      <c r="HM24" s="394"/>
      <c r="HN24" s="394"/>
      <c r="HO24" s="394"/>
      <c r="HP24" s="394"/>
      <c r="HQ24" s="394"/>
      <c r="HR24" s="394"/>
      <c r="HS24" s="394"/>
      <c r="HT24" s="394"/>
      <c r="HU24" s="394"/>
      <c r="HV24" s="394"/>
      <c r="HW24" s="394"/>
      <c r="HX24" s="394"/>
      <c r="HY24" s="394"/>
      <c r="HZ24" s="394"/>
      <c r="IA24" s="394"/>
      <c r="IB24" s="394"/>
      <c r="IC24" s="394"/>
      <c r="ID24" s="394"/>
      <c r="IE24" s="394"/>
      <c r="IF24" s="394"/>
      <c r="IG24" s="394"/>
      <c r="IH24" s="394"/>
      <c r="II24" s="394"/>
      <c r="IJ24" s="394"/>
      <c r="IK24" s="394"/>
      <c r="IL24" s="394"/>
      <c r="IM24" s="394"/>
      <c r="IN24" s="394"/>
      <c r="IO24" s="394"/>
      <c r="IP24" s="394"/>
      <c r="IQ24" s="394"/>
      <c r="IR24" s="394"/>
      <c r="IS24" s="394"/>
      <c r="IT24" s="394"/>
      <c r="IU24" s="394"/>
      <c r="IV24" s="394"/>
      <c r="IW24" s="394"/>
      <c r="IX24" s="394"/>
    </row>
    <row r="25" spans="1:258" s="417" customFormat="1" ht="48.75" customHeight="1">
      <c r="A25" s="27"/>
      <c r="B25" s="488"/>
      <c r="C25" s="487" t="s">
        <v>1095</v>
      </c>
      <c r="D25" s="637" t="s">
        <v>1017</v>
      </c>
      <c r="E25" s="638"/>
      <c r="F25" s="586" t="s">
        <v>1166</v>
      </c>
      <c r="G25" s="502" t="s">
        <v>1028</v>
      </c>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94"/>
      <c r="CO25" s="394"/>
      <c r="CP25" s="394"/>
      <c r="CQ25" s="394"/>
      <c r="CR25" s="394"/>
      <c r="CS25" s="394"/>
      <c r="CT25" s="394"/>
      <c r="CU25" s="394"/>
      <c r="CV25" s="394"/>
      <c r="CW25" s="394"/>
      <c r="CX25" s="394"/>
      <c r="CY25" s="394"/>
      <c r="CZ25" s="394"/>
      <c r="DA25" s="394"/>
      <c r="DB25" s="394"/>
      <c r="DC25" s="394"/>
      <c r="DD25" s="394"/>
      <c r="DE25" s="394"/>
      <c r="DF25" s="394"/>
      <c r="DG25" s="394"/>
      <c r="DH25" s="394"/>
      <c r="DI25" s="394"/>
      <c r="DJ25" s="394"/>
      <c r="DK25" s="394"/>
      <c r="DL25" s="394"/>
      <c r="DM25" s="394"/>
      <c r="DN25" s="394"/>
      <c r="DO25" s="394"/>
      <c r="DP25" s="394"/>
      <c r="DQ25" s="394"/>
      <c r="DR25" s="394"/>
      <c r="DS25" s="394"/>
      <c r="DT25" s="394"/>
      <c r="DU25" s="394"/>
      <c r="DV25" s="394"/>
      <c r="DW25" s="394"/>
      <c r="DX25" s="394"/>
      <c r="DY25" s="394"/>
      <c r="DZ25" s="394"/>
      <c r="EA25" s="394"/>
      <c r="EB25" s="394"/>
      <c r="EC25" s="394"/>
      <c r="ED25" s="394"/>
      <c r="EE25" s="394"/>
      <c r="EF25" s="394"/>
      <c r="EG25" s="394"/>
      <c r="EH25" s="394"/>
      <c r="EI25" s="394"/>
      <c r="EJ25" s="394"/>
      <c r="EK25" s="394"/>
      <c r="EL25" s="394"/>
      <c r="EM25" s="394"/>
      <c r="EN25" s="394"/>
      <c r="EO25" s="394"/>
      <c r="EP25" s="394"/>
      <c r="EQ25" s="394"/>
      <c r="ER25" s="394"/>
      <c r="ES25" s="394"/>
      <c r="ET25" s="394"/>
      <c r="EU25" s="394"/>
      <c r="EV25" s="394"/>
      <c r="EW25" s="394"/>
      <c r="EX25" s="394"/>
      <c r="EY25" s="394"/>
      <c r="EZ25" s="394"/>
      <c r="FA25" s="394"/>
      <c r="FB25" s="394"/>
      <c r="FC25" s="394"/>
      <c r="FD25" s="394"/>
      <c r="FE25" s="394"/>
      <c r="FF25" s="394"/>
      <c r="FG25" s="394"/>
      <c r="FH25" s="394"/>
      <c r="FI25" s="394"/>
      <c r="FJ25" s="394"/>
      <c r="FK25" s="394"/>
      <c r="FL25" s="394"/>
      <c r="FM25" s="394"/>
      <c r="FN25" s="394"/>
      <c r="FO25" s="394"/>
      <c r="FP25" s="394"/>
      <c r="FQ25" s="394"/>
      <c r="FR25" s="394"/>
      <c r="FS25" s="394"/>
      <c r="FT25" s="394"/>
      <c r="FU25" s="394"/>
      <c r="FV25" s="394"/>
      <c r="FW25" s="394"/>
      <c r="FX25" s="394"/>
      <c r="FY25" s="394"/>
      <c r="FZ25" s="394"/>
      <c r="GA25" s="394"/>
      <c r="GB25" s="394"/>
      <c r="GC25" s="394"/>
      <c r="GD25" s="394"/>
      <c r="GE25" s="394"/>
      <c r="GF25" s="394"/>
      <c r="GG25" s="394"/>
      <c r="GH25" s="394"/>
      <c r="GI25" s="394"/>
      <c r="GJ25" s="394"/>
      <c r="GK25" s="394"/>
      <c r="GL25" s="394"/>
      <c r="GM25" s="394"/>
      <c r="GN25" s="394"/>
      <c r="GO25" s="394"/>
      <c r="GP25" s="394"/>
      <c r="GQ25" s="394"/>
      <c r="GR25" s="394"/>
      <c r="GS25" s="394"/>
      <c r="GT25" s="394"/>
      <c r="GU25" s="394"/>
      <c r="GV25" s="394"/>
      <c r="GW25" s="394"/>
      <c r="GX25" s="394"/>
      <c r="GY25" s="394"/>
      <c r="GZ25" s="394"/>
      <c r="HA25" s="394"/>
      <c r="HB25" s="394"/>
      <c r="HC25" s="394"/>
      <c r="HD25" s="394"/>
      <c r="HE25" s="394"/>
      <c r="HF25" s="394"/>
      <c r="HG25" s="394"/>
      <c r="HH25" s="394"/>
      <c r="HI25" s="394"/>
      <c r="HJ25" s="394"/>
      <c r="HK25" s="394"/>
      <c r="HL25" s="394"/>
      <c r="HM25" s="394"/>
      <c r="HN25" s="394"/>
      <c r="HO25" s="394"/>
      <c r="HP25" s="394"/>
      <c r="HQ25" s="394"/>
      <c r="HR25" s="394"/>
      <c r="HS25" s="394"/>
      <c r="HT25" s="394"/>
      <c r="HU25" s="394"/>
      <c r="HV25" s="394"/>
      <c r="HW25" s="394"/>
      <c r="HX25" s="394"/>
      <c r="HY25" s="394"/>
      <c r="HZ25" s="394"/>
      <c r="IA25" s="394"/>
      <c r="IB25" s="394"/>
      <c r="IC25" s="394"/>
      <c r="ID25" s="394"/>
      <c r="IE25" s="394"/>
      <c r="IF25" s="394"/>
      <c r="IG25" s="394"/>
      <c r="IH25" s="394"/>
      <c r="II25" s="394"/>
      <c r="IJ25" s="394"/>
      <c r="IK25" s="394"/>
      <c r="IL25" s="394"/>
      <c r="IM25" s="394"/>
      <c r="IN25" s="394"/>
      <c r="IO25" s="394"/>
      <c r="IP25" s="394"/>
      <c r="IQ25" s="394"/>
      <c r="IR25" s="394"/>
      <c r="IS25" s="394"/>
      <c r="IT25" s="394"/>
      <c r="IU25" s="394"/>
      <c r="IV25" s="394"/>
      <c r="IW25" s="394"/>
      <c r="IX25" s="394"/>
    </row>
    <row r="26" spans="1:258" s="102" customFormat="1" ht="33" customHeight="1">
      <c r="A26" s="27"/>
      <c r="B26" s="486"/>
      <c r="C26" s="84" t="s">
        <v>1000</v>
      </c>
      <c r="D26" s="635" t="s">
        <v>1001</v>
      </c>
      <c r="E26" s="636"/>
      <c r="F26" s="586" t="s">
        <v>1166</v>
      </c>
      <c r="G26" s="503" t="s">
        <v>1029</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486"/>
      <c r="C27" s="84" t="s">
        <v>1002</v>
      </c>
      <c r="D27" s="635" t="s">
        <v>1003</v>
      </c>
      <c r="E27" s="636"/>
      <c r="F27" s="586" t="s">
        <v>1166</v>
      </c>
      <c r="G27" s="503" t="s">
        <v>1030</v>
      </c>
    </row>
    <row r="28" spans="1:258" ht="33" customHeight="1">
      <c r="A28" s="85"/>
      <c r="B28" s="486"/>
      <c r="C28" s="37" t="s">
        <v>1004</v>
      </c>
      <c r="D28" s="639" t="s">
        <v>1005</v>
      </c>
      <c r="E28" s="640"/>
      <c r="F28" s="587" t="s">
        <v>1167</v>
      </c>
      <c r="G28" s="503" t="s">
        <v>1031</v>
      </c>
    </row>
    <row r="29" spans="1:258" s="40" customFormat="1" ht="33" customHeight="1">
      <c r="A29" s="85"/>
      <c r="B29" s="486"/>
      <c r="C29" s="37" t="s">
        <v>999</v>
      </c>
      <c r="D29" s="613" t="s">
        <v>437</v>
      </c>
      <c r="E29" s="614"/>
      <c r="F29" s="587" t="s">
        <v>1167</v>
      </c>
      <c r="G29" s="504" t="s">
        <v>1032</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486"/>
      <c r="C30" s="37" t="s">
        <v>1008</v>
      </c>
      <c r="D30" s="613" t="s">
        <v>392</v>
      </c>
      <c r="E30" s="614"/>
      <c r="F30" s="587" t="s">
        <v>1167</v>
      </c>
      <c r="G30" s="505" t="s">
        <v>1033</v>
      </c>
    </row>
    <row r="31" spans="1:258" s="115" customFormat="1" ht="33" customHeight="1">
      <c r="A31" s="85"/>
      <c r="B31" s="486"/>
      <c r="C31" s="37" t="s">
        <v>1009</v>
      </c>
      <c r="D31" s="613" t="s">
        <v>1018</v>
      </c>
      <c r="E31" s="614"/>
      <c r="F31" s="587" t="s">
        <v>1167</v>
      </c>
      <c r="G31" s="505" t="s">
        <v>1034</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486"/>
      <c r="C32" s="37" t="s">
        <v>1010</v>
      </c>
      <c r="D32" s="613" t="s">
        <v>291</v>
      </c>
      <c r="E32" s="614"/>
      <c r="F32" s="587" t="s">
        <v>1167</v>
      </c>
      <c r="G32" s="505" t="s">
        <v>1035</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17" customFormat="1" ht="33" customHeight="1">
      <c r="A33" s="85"/>
      <c r="B33" s="486"/>
      <c r="C33" s="37" t="s">
        <v>1168</v>
      </c>
      <c r="D33" s="613" t="s">
        <v>1169</v>
      </c>
      <c r="E33" s="614"/>
      <c r="F33" s="587" t="s">
        <v>1170</v>
      </c>
      <c r="G33" s="503" t="s">
        <v>1176</v>
      </c>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c r="CD33" s="580"/>
      <c r="CE33" s="580"/>
      <c r="CF33" s="580"/>
      <c r="CG33" s="580"/>
      <c r="CH33" s="580"/>
      <c r="CI33" s="580"/>
      <c r="CJ33" s="580"/>
      <c r="CK33" s="580"/>
      <c r="CL33" s="580"/>
      <c r="CM33" s="580"/>
      <c r="CN33" s="580"/>
      <c r="CO33" s="580"/>
      <c r="CP33" s="580"/>
      <c r="CQ33" s="580"/>
      <c r="CR33" s="580"/>
      <c r="CS33" s="580"/>
      <c r="CT33" s="580"/>
      <c r="CU33" s="580"/>
      <c r="CV33" s="580"/>
      <c r="CW33" s="580"/>
      <c r="CX33" s="580"/>
      <c r="CY33" s="580"/>
      <c r="CZ33" s="580"/>
      <c r="DA33" s="580"/>
      <c r="DB33" s="580"/>
      <c r="DC33" s="580"/>
      <c r="DD33" s="580"/>
      <c r="DE33" s="580"/>
      <c r="DF33" s="580"/>
      <c r="DG33" s="580"/>
      <c r="DH33" s="580"/>
      <c r="DI33" s="580"/>
      <c r="DJ33" s="580"/>
      <c r="DK33" s="580"/>
      <c r="DL33" s="580"/>
      <c r="DM33" s="580"/>
      <c r="DN33" s="580"/>
      <c r="DO33" s="580"/>
      <c r="DP33" s="580"/>
      <c r="DQ33" s="580"/>
      <c r="DR33" s="580"/>
      <c r="DS33" s="580"/>
      <c r="DT33" s="580"/>
      <c r="DU33" s="580"/>
      <c r="DV33" s="580"/>
      <c r="DW33" s="580"/>
      <c r="DX33" s="580"/>
      <c r="DY33" s="580"/>
      <c r="DZ33" s="580"/>
      <c r="EA33" s="580"/>
      <c r="EB33" s="580"/>
      <c r="EC33" s="580"/>
      <c r="ED33" s="580"/>
      <c r="EE33" s="580"/>
      <c r="EF33" s="580"/>
      <c r="EG33" s="580"/>
      <c r="EH33" s="580"/>
      <c r="EI33" s="580"/>
      <c r="EJ33" s="580"/>
      <c r="EK33" s="580"/>
      <c r="EL33" s="580"/>
      <c r="EM33" s="580"/>
      <c r="EN33" s="580"/>
      <c r="EO33" s="580"/>
      <c r="EP33" s="580"/>
      <c r="EQ33" s="580"/>
      <c r="ER33" s="580"/>
      <c r="ES33" s="580"/>
      <c r="ET33" s="580"/>
      <c r="EU33" s="580"/>
      <c r="EV33" s="580"/>
      <c r="EW33" s="580"/>
      <c r="EX33" s="580"/>
      <c r="EY33" s="580"/>
      <c r="EZ33" s="580"/>
      <c r="FA33" s="580"/>
      <c r="FB33" s="580"/>
      <c r="FC33" s="580"/>
      <c r="FD33" s="580"/>
      <c r="FE33" s="580"/>
      <c r="FF33" s="580"/>
      <c r="FG33" s="580"/>
      <c r="FH33" s="580"/>
      <c r="FI33" s="580"/>
      <c r="FJ33" s="580"/>
      <c r="FK33" s="580"/>
      <c r="FL33" s="580"/>
      <c r="FM33" s="580"/>
      <c r="FN33" s="580"/>
      <c r="FO33" s="580"/>
      <c r="FP33" s="580"/>
      <c r="FQ33" s="580"/>
      <c r="FR33" s="580"/>
      <c r="FS33" s="580"/>
      <c r="FT33" s="580"/>
      <c r="FU33" s="580"/>
      <c r="FV33" s="580"/>
      <c r="FW33" s="580"/>
      <c r="FX33" s="580"/>
      <c r="FY33" s="580"/>
      <c r="FZ33" s="580"/>
      <c r="GA33" s="580"/>
      <c r="GB33" s="580"/>
      <c r="GC33" s="580"/>
      <c r="GD33" s="580"/>
      <c r="GE33" s="580"/>
      <c r="GF33" s="580"/>
      <c r="GG33" s="580"/>
      <c r="GH33" s="580"/>
      <c r="GI33" s="580"/>
      <c r="GJ33" s="580"/>
      <c r="GK33" s="580"/>
      <c r="GL33" s="580"/>
      <c r="GM33" s="580"/>
      <c r="GN33" s="580"/>
      <c r="GO33" s="580"/>
      <c r="GP33" s="580"/>
      <c r="GQ33" s="580"/>
      <c r="GR33" s="580"/>
      <c r="GS33" s="580"/>
      <c r="GT33" s="580"/>
      <c r="GU33" s="580"/>
      <c r="GV33" s="580"/>
      <c r="GW33" s="580"/>
      <c r="GX33" s="580"/>
      <c r="GY33" s="580"/>
      <c r="GZ33" s="580"/>
      <c r="HA33" s="580"/>
      <c r="HB33" s="580"/>
      <c r="HC33" s="580"/>
      <c r="HD33" s="580"/>
      <c r="HE33" s="580"/>
      <c r="HF33" s="580"/>
      <c r="HG33" s="580"/>
      <c r="HH33" s="580"/>
      <c r="HI33" s="580"/>
      <c r="HJ33" s="580"/>
      <c r="HK33" s="580"/>
      <c r="HL33" s="580"/>
      <c r="HM33" s="580"/>
      <c r="HN33" s="580"/>
      <c r="HO33" s="580"/>
      <c r="HP33" s="580"/>
      <c r="HQ33" s="580"/>
      <c r="HR33" s="580"/>
      <c r="HS33" s="580"/>
      <c r="HT33" s="580"/>
      <c r="HU33" s="580"/>
      <c r="HV33" s="580"/>
      <c r="HW33" s="580"/>
      <c r="HX33" s="580"/>
      <c r="HY33" s="580"/>
      <c r="HZ33" s="580"/>
      <c r="IA33" s="580"/>
      <c r="IB33" s="580"/>
      <c r="IC33" s="580"/>
      <c r="ID33" s="580"/>
      <c r="IE33" s="580"/>
      <c r="IF33" s="580"/>
      <c r="IG33" s="580"/>
      <c r="IH33" s="580"/>
      <c r="II33" s="580"/>
      <c r="IJ33" s="580"/>
      <c r="IK33" s="580"/>
      <c r="IL33" s="580"/>
      <c r="IM33" s="580"/>
      <c r="IN33" s="580"/>
      <c r="IO33" s="580"/>
      <c r="IP33" s="580"/>
      <c r="IQ33" s="580"/>
      <c r="IR33" s="580"/>
      <c r="IS33" s="580"/>
      <c r="IT33" s="580"/>
      <c r="IU33" s="580"/>
      <c r="IV33" s="580"/>
      <c r="IW33" s="580"/>
      <c r="IX33" s="580"/>
    </row>
    <row r="34" spans="1:258" s="45" customFormat="1" ht="33" customHeight="1">
      <c r="A34" s="85"/>
      <c r="B34" s="486"/>
      <c r="C34" s="84" t="s">
        <v>1011</v>
      </c>
      <c r="D34" s="613" t="s">
        <v>210</v>
      </c>
      <c r="E34" s="614"/>
      <c r="F34" s="586" t="s">
        <v>1171</v>
      </c>
      <c r="G34" s="505" t="s">
        <v>1036</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486"/>
      <c r="C35" s="84" t="s">
        <v>1012</v>
      </c>
      <c r="D35" s="613" t="s">
        <v>1019</v>
      </c>
      <c r="E35" s="614"/>
      <c r="F35" s="586" t="s">
        <v>1171</v>
      </c>
      <c r="G35" s="505" t="s">
        <v>1088</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17" customFormat="1" ht="33" customHeight="1">
      <c r="A36" s="85"/>
      <c r="B36" s="486"/>
      <c r="C36" s="84" t="s">
        <v>1013</v>
      </c>
      <c r="D36" s="658" t="s">
        <v>1173</v>
      </c>
      <c r="E36" s="612"/>
      <c r="F36" s="587" t="s">
        <v>1167</v>
      </c>
      <c r="G36" s="505" t="s">
        <v>1037</v>
      </c>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c r="CD36" s="580"/>
      <c r="CE36" s="580"/>
      <c r="CF36" s="580"/>
      <c r="CG36" s="580"/>
      <c r="CH36" s="580"/>
      <c r="CI36" s="580"/>
      <c r="CJ36" s="580"/>
      <c r="CK36" s="580"/>
      <c r="CL36" s="580"/>
      <c r="CM36" s="580"/>
      <c r="CN36" s="580"/>
      <c r="CO36" s="580"/>
      <c r="CP36" s="580"/>
      <c r="CQ36" s="580"/>
      <c r="CR36" s="580"/>
      <c r="CS36" s="580"/>
      <c r="CT36" s="580"/>
      <c r="CU36" s="580"/>
      <c r="CV36" s="580"/>
      <c r="CW36" s="580"/>
      <c r="CX36" s="580"/>
      <c r="CY36" s="580"/>
      <c r="CZ36" s="580"/>
      <c r="DA36" s="580"/>
      <c r="DB36" s="580"/>
      <c r="DC36" s="580"/>
      <c r="DD36" s="580"/>
      <c r="DE36" s="580"/>
      <c r="DF36" s="580"/>
      <c r="DG36" s="580"/>
      <c r="DH36" s="580"/>
      <c r="DI36" s="580"/>
      <c r="DJ36" s="580"/>
      <c r="DK36" s="580"/>
      <c r="DL36" s="580"/>
      <c r="DM36" s="580"/>
      <c r="DN36" s="580"/>
      <c r="DO36" s="580"/>
      <c r="DP36" s="580"/>
      <c r="DQ36" s="580"/>
      <c r="DR36" s="580"/>
      <c r="DS36" s="580"/>
      <c r="DT36" s="580"/>
      <c r="DU36" s="580"/>
      <c r="DV36" s="580"/>
      <c r="DW36" s="580"/>
      <c r="DX36" s="580"/>
      <c r="DY36" s="580"/>
      <c r="DZ36" s="580"/>
      <c r="EA36" s="580"/>
      <c r="EB36" s="580"/>
      <c r="EC36" s="580"/>
      <c r="ED36" s="580"/>
      <c r="EE36" s="580"/>
      <c r="EF36" s="580"/>
      <c r="EG36" s="580"/>
      <c r="EH36" s="580"/>
      <c r="EI36" s="580"/>
      <c r="EJ36" s="580"/>
      <c r="EK36" s="580"/>
      <c r="EL36" s="580"/>
      <c r="EM36" s="580"/>
      <c r="EN36" s="580"/>
      <c r="EO36" s="580"/>
      <c r="EP36" s="580"/>
      <c r="EQ36" s="580"/>
      <c r="ER36" s="580"/>
      <c r="ES36" s="580"/>
      <c r="ET36" s="580"/>
      <c r="EU36" s="580"/>
      <c r="EV36" s="580"/>
      <c r="EW36" s="580"/>
      <c r="EX36" s="580"/>
      <c r="EY36" s="580"/>
      <c r="EZ36" s="580"/>
      <c r="FA36" s="580"/>
      <c r="FB36" s="580"/>
      <c r="FC36" s="580"/>
      <c r="FD36" s="580"/>
      <c r="FE36" s="580"/>
      <c r="FF36" s="580"/>
      <c r="FG36" s="580"/>
      <c r="FH36" s="580"/>
      <c r="FI36" s="580"/>
      <c r="FJ36" s="580"/>
      <c r="FK36" s="580"/>
      <c r="FL36" s="580"/>
      <c r="FM36" s="580"/>
      <c r="FN36" s="580"/>
      <c r="FO36" s="580"/>
      <c r="FP36" s="580"/>
      <c r="FQ36" s="580"/>
      <c r="FR36" s="580"/>
      <c r="FS36" s="580"/>
      <c r="FT36" s="580"/>
      <c r="FU36" s="580"/>
      <c r="FV36" s="580"/>
      <c r="FW36" s="580"/>
      <c r="FX36" s="580"/>
      <c r="FY36" s="580"/>
      <c r="FZ36" s="580"/>
      <c r="GA36" s="580"/>
      <c r="GB36" s="580"/>
      <c r="GC36" s="580"/>
      <c r="GD36" s="580"/>
      <c r="GE36" s="580"/>
      <c r="GF36" s="580"/>
      <c r="GG36" s="580"/>
      <c r="GH36" s="580"/>
      <c r="GI36" s="580"/>
      <c r="GJ36" s="580"/>
      <c r="GK36" s="580"/>
      <c r="GL36" s="580"/>
      <c r="GM36" s="580"/>
      <c r="GN36" s="580"/>
      <c r="GO36" s="580"/>
      <c r="GP36" s="580"/>
      <c r="GQ36" s="580"/>
      <c r="GR36" s="580"/>
      <c r="GS36" s="580"/>
      <c r="GT36" s="580"/>
      <c r="GU36" s="580"/>
      <c r="GV36" s="580"/>
      <c r="GW36" s="580"/>
      <c r="GX36" s="580"/>
      <c r="GY36" s="580"/>
      <c r="GZ36" s="580"/>
      <c r="HA36" s="580"/>
      <c r="HB36" s="580"/>
      <c r="HC36" s="580"/>
      <c r="HD36" s="580"/>
      <c r="HE36" s="580"/>
      <c r="HF36" s="580"/>
      <c r="HG36" s="580"/>
      <c r="HH36" s="580"/>
      <c r="HI36" s="580"/>
      <c r="HJ36" s="580"/>
      <c r="HK36" s="580"/>
      <c r="HL36" s="580"/>
      <c r="HM36" s="580"/>
      <c r="HN36" s="580"/>
      <c r="HO36" s="580"/>
      <c r="HP36" s="580"/>
      <c r="HQ36" s="580"/>
      <c r="HR36" s="580"/>
      <c r="HS36" s="580"/>
      <c r="HT36" s="580"/>
      <c r="HU36" s="580"/>
      <c r="HV36" s="580"/>
      <c r="HW36" s="580"/>
      <c r="HX36" s="580"/>
      <c r="HY36" s="580"/>
      <c r="HZ36" s="580"/>
      <c r="IA36" s="580"/>
      <c r="IB36" s="580"/>
      <c r="IC36" s="580"/>
      <c r="ID36" s="580"/>
      <c r="IE36" s="580"/>
      <c r="IF36" s="580"/>
      <c r="IG36" s="580"/>
      <c r="IH36" s="580"/>
      <c r="II36" s="580"/>
      <c r="IJ36" s="580"/>
      <c r="IK36" s="580"/>
      <c r="IL36" s="580"/>
      <c r="IM36" s="580"/>
      <c r="IN36" s="580"/>
      <c r="IO36" s="580"/>
      <c r="IP36" s="580"/>
      <c r="IQ36" s="580"/>
      <c r="IR36" s="580"/>
      <c r="IS36" s="580"/>
      <c r="IT36" s="580"/>
      <c r="IU36" s="580"/>
      <c r="IV36" s="580"/>
      <c r="IW36" s="580"/>
      <c r="IX36" s="580"/>
    </row>
    <row r="37" spans="1:258" ht="33" customHeight="1">
      <c r="A37" s="85"/>
      <c r="B37" s="418"/>
      <c r="C37" s="84" t="s">
        <v>1172</v>
      </c>
      <c r="D37" s="658" t="s">
        <v>1174</v>
      </c>
      <c r="E37" s="612"/>
      <c r="F37" s="586" t="s">
        <v>1170</v>
      </c>
      <c r="G37" s="503" t="s">
        <v>1175</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721</v>
      </c>
      <c r="E39" s="417"/>
      <c r="F39" s="41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599" t="s">
        <v>1020</v>
      </c>
      <c r="C40" s="625"/>
      <c r="D40" s="599" t="s">
        <v>740</v>
      </c>
      <c r="E40" s="625"/>
      <c r="F40" s="489" t="s">
        <v>1007</v>
      </c>
      <c r="G40" s="493"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490"/>
      <c r="C41" s="628" t="s">
        <v>1026</v>
      </c>
      <c r="D41" s="613" t="s">
        <v>1025</v>
      </c>
      <c r="E41" s="614"/>
      <c r="F41" s="587" t="s">
        <v>1167</v>
      </c>
      <c r="G41" s="506" t="s">
        <v>1090</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491"/>
      <c r="C42" s="629"/>
      <c r="D42" s="615" t="s">
        <v>1027</v>
      </c>
      <c r="E42" s="616"/>
      <c r="F42" s="587" t="s">
        <v>1167</v>
      </c>
      <c r="G42" s="507" t="s">
        <v>1021</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491"/>
      <c r="C43" s="629"/>
      <c r="D43" s="626"/>
      <c r="E43" s="627"/>
      <c r="F43" s="586" t="s">
        <v>1181</v>
      </c>
      <c r="G43" s="507" t="s">
        <v>1022</v>
      </c>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c r="IP43" s="221"/>
      <c r="IQ43" s="221"/>
      <c r="IR43" s="221"/>
      <c r="IS43" s="221"/>
      <c r="IT43" s="221"/>
      <c r="IU43" s="221"/>
      <c r="IV43" s="221"/>
      <c r="IW43" s="221"/>
      <c r="IX43" s="221"/>
    </row>
    <row r="44" spans="1:258" s="115" customFormat="1" ht="30" customHeight="1">
      <c r="A44" s="85"/>
      <c r="B44" s="491"/>
      <c r="C44" s="629"/>
      <c r="D44" s="626"/>
      <c r="E44" s="627"/>
      <c r="F44" s="586" t="s">
        <v>1181</v>
      </c>
      <c r="G44" s="507" t="s">
        <v>1023</v>
      </c>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21"/>
      <c r="CO44" s="221"/>
      <c r="CP44" s="221"/>
      <c r="CQ44" s="221"/>
      <c r="CR44" s="221"/>
      <c r="CS44" s="221"/>
      <c r="CT44" s="221"/>
      <c r="CU44" s="221"/>
      <c r="CV44" s="221"/>
      <c r="CW44" s="221"/>
      <c r="CX44" s="221"/>
      <c r="CY44" s="221"/>
      <c r="CZ44" s="221"/>
      <c r="DA44" s="221"/>
      <c r="DB44" s="221"/>
      <c r="DC44" s="221"/>
      <c r="DD44" s="221"/>
      <c r="DE44" s="221"/>
      <c r="DF44" s="221"/>
      <c r="DG44" s="221"/>
      <c r="DH44" s="221"/>
      <c r="DI44" s="221"/>
      <c r="DJ44" s="221"/>
      <c r="DK44" s="221"/>
      <c r="DL44" s="221"/>
      <c r="DM44" s="221"/>
      <c r="DN44" s="221"/>
      <c r="DO44" s="221"/>
      <c r="DP44" s="221"/>
      <c r="DQ44" s="221"/>
      <c r="DR44" s="221"/>
      <c r="DS44" s="221"/>
      <c r="DT44" s="221"/>
      <c r="DU44" s="221"/>
      <c r="DV44" s="221"/>
      <c r="DW44" s="221"/>
      <c r="DX44" s="221"/>
      <c r="DY44" s="221"/>
      <c r="DZ44" s="221"/>
      <c r="EA44" s="221"/>
      <c r="EB44" s="221"/>
      <c r="EC44" s="221"/>
      <c r="ED44" s="221"/>
      <c r="EE44" s="221"/>
      <c r="EF44" s="221"/>
      <c r="EG44" s="221"/>
      <c r="EH44" s="221"/>
      <c r="EI44" s="221"/>
      <c r="EJ44" s="221"/>
      <c r="EK44" s="221"/>
      <c r="EL44" s="221"/>
      <c r="EM44" s="221"/>
      <c r="EN44" s="221"/>
      <c r="EO44" s="221"/>
      <c r="EP44" s="221"/>
      <c r="EQ44" s="221"/>
      <c r="ER44" s="221"/>
      <c r="ES44" s="221"/>
      <c r="ET44" s="221"/>
      <c r="EU44" s="221"/>
      <c r="EV44" s="221"/>
      <c r="EW44" s="221"/>
      <c r="EX44" s="221"/>
      <c r="EY44" s="221"/>
      <c r="EZ44" s="221"/>
      <c r="FA44" s="221"/>
      <c r="FB44" s="221"/>
      <c r="FC44" s="221"/>
      <c r="FD44" s="221"/>
      <c r="FE44" s="221"/>
      <c r="FF44" s="221"/>
      <c r="FG44" s="221"/>
      <c r="FH44" s="221"/>
      <c r="FI44" s="221"/>
      <c r="FJ44" s="221"/>
      <c r="FK44" s="221"/>
      <c r="FL44" s="221"/>
      <c r="FM44" s="221"/>
      <c r="FN44" s="221"/>
      <c r="FO44" s="221"/>
      <c r="FP44" s="221"/>
      <c r="FQ44" s="221"/>
      <c r="FR44" s="221"/>
      <c r="FS44" s="221"/>
      <c r="FT44" s="221"/>
      <c r="FU44" s="221"/>
      <c r="FV44" s="221"/>
      <c r="FW44" s="221"/>
      <c r="FX44" s="221"/>
      <c r="FY44" s="221"/>
      <c r="FZ44" s="221"/>
      <c r="GA44" s="221"/>
      <c r="GB44" s="221"/>
      <c r="GC44" s="221"/>
      <c r="GD44" s="221"/>
      <c r="GE44" s="221"/>
      <c r="GF44" s="221"/>
      <c r="GG44" s="221"/>
      <c r="GH44" s="221"/>
      <c r="GI44" s="221"/>
      <c r="GJ44" s="221"/>
      <c r="GK44" s="221"/>
      <c r="GL44" s="221"/>
      <c r="GM44" s="221"/>
      <c r="GN44" s="221"/>
      <c r="GO44" s="221"/>
      <c r="GP44" s="221"/>
      <c r="GQ44" s="221"/>
      <c r="GR44" s="221"/>
      <c r="GS44" s="221"/>
      <c r="GT44" s="221"/>
      <c r="GU44" s="221"/>
      <c r="GV44" s="221"/>
      <c r="GW44" s="221"/>
      <c r="GX44" s="221"/>
      <c r="GY44" s="221"/>
      <c r="GZ44" s="221"/>
      <c r="HA44" s="221"/>
      <c r="HB44" s="221"/>
      <c r="HC44" s="221"/>
      <c r="HD44" s="221"/>
      <c r="HE44" s="221"/>
      <c r="HF44" s="221"/>
      <c r="HG44" s="221"/>
      <c r="HH44" s="221"/>
      <c r="HI44" s="221"/>
      <c r="HJ44" s="221"/>
      <c r="HK44" s="221"/>
      <c r="HL44" s="221"/>
      <c r="HM44" s="221"/>
      <c r="HN44" s="221"/>
      <c r="HO44" s="221"/>
      <c r="HP44" s="221"/>
      <c r="HQ44" s="221"/>
      <c r="HR44" s="221"/>
      <c r="HS44" s="221"/>
      <c r="HT44" s="221"/>
      <c r="HU44" s="221"/>
      <c r="HV44" s="221"/>
      <c r="HW44" s="221"/>
      <c r="HX44" s="221"/>
      <c r="HY44" s="221"/>
      <c r="HZ44" s="221"/>
      <c r="IA44" s="221"/>
      <c r="IB44" s="221"/>
      <c r="IC44" s="221"/>
      <c r="ID44" s="221"/>
      <c r="IE44" s="221"/>
      <c r="IF44" s="221"/>
      <c r="IG44" s="221"/>
      <c r="IH44" s="221"/>
      <c r="II44" s="221"/>
      <c r="IJ44" s="221"/>
      <c r="IK44" s="221"/>
      <c r="IL44" s="221"/>
      <c r="IM44" s="221"/>
      <c r="IN44" s="221"/>
      <c r="IO44" s="221"/>
      <c r="IP44" s="221"/>
      <c r="IQ44" s="221"/>
      <c r="IR44" s="221"/>
      <c r="IS44" s="221"/>
      <c r="IT44" s="221"/>
      <c r="IU44" s="221"/>
      <c r="IV44" s="221"/>
      <c r="IW44" s="221"/>
      <c r="IX44" s="221"/>
    </row>
    <row r="45" spans="1:258" s="115" customFormat="1" ht="30" customHeight="1">
      <c r="A45" s="85"/>
      <c r="B45" s="492"/>
      <c r="C45" s="630"/>
      <c r="D45" s="617"/>
      <c r="E45" s="618"/>
      <c r="F45" s="586" t="s">
        <v>1181</v>
      </c>
      <c r="G45" s="507" t="s">
        <v>1024</v>
      </c>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21"/>
      <c r="CO45" s="221"/>
      <c r="CP45" s="221"/>
      <c r="CQ45" s="221"/>
      <c r="CR45" s="221"/>
      <c r="CS45" s="221"/>
      <c r="CT45" s="221"/>
      <c r="CU45" s="221"/>
      <c r="CV45" s="221"/>
      <c r="CW45" s="221"/>
      <c r="CX45" s="221"/>
      <c r="CY45" s="221"/>
      <c r="CZ45" s="221"/>
      <c r="DA45" s="221"/>
      <c r="DB45" s="221"/>
      <c r="DC45" s="221"/>
      <c r="DD45" s="221"/>
      <c r="DE45" s="221"/>
      <c r="DF45" s="221"/>
      <c r="DG45" s="221"/>
      <c r="DH45" s="221"/>
      <c r="DI45" s="221"/>
      <c r="DJ45" s="221"/>
      <c r="DK45" s="221"/>
      <c r="DL45" s="221"/>
      <c r="DM45" s="221"/>
      <c r="DN45" s="221"/>
      <c r="DO45" s="221"/>
      <c r="DP45" s="221"/>
      <c r="DQ45" s="221"/>
      <c r="DR45" s="221"/>
      <c r="DS45" s="221"/>
      <c r="DT45" s="221"/>
      <c r="DU45" s="221"/>
      <c r="DV45" s="221"/>
      <c r="DW45" s="221"/>
      <c r="DX45" s="221"/>
      <c r="DY45" s="221"/>
      <c r="DZ45" s="221"/>
      <c r="EA45" s="221"/>
      <c r="EB45" s="221"/>
      <c r="EC45" s="221"/>
      <c r="ED45" s="221"/>
      <c r="EE45" s="221"/>
      <c r="EF45" s="221"/>
      <c r="EG45" s="221"/>
      <c r="EH45" s="221"/>
      <c r="EI45" s="221"/>
      <c r="EJ45" s="221"/>
      <c r="EK45" s="221"/>
      <c r="EL45" s="221"/>
      <c r="EM45" s="221"/>
      <c r="EN45" s="221"/>
      <c r="EO45" s="221"/>
      <c r="EP45" s="221"/>
      <c r="EQ45" s="221"/>
      <c r="ER45" s="221"/>
      <c r="ES45" s="221"/>
      <c r="ET45" s="221"/>
      <c r="EU45" s="221"/>
      <c r="EV45" s="221"/>
      <c r="EW45" s="221"/>
      <c r="EX45" s="221"/>
      <c r="EY45" s="221"/>
      <c r="EZ45" s="221"/>
      <c r="FA45" s="221"/>
      <c r="FB45" s="221"/>
      <c r="FC45" s="221"/>
      <c r="FD45" s="221"/>
      <c r="FE45" s="221"/>
      <c r="FF45" s="221"/>
      <c r="FG45" s="221"/>
      <c r="FH45" s="221"/>
      <c r="FI45" s="221"/>
      <c r="FJ45" s="221"/>
      <c r="FK45" s="221"/>
      <c r="FL45" s="221"/>
      <c r="FM45" s="221"/>
      <c r="FN45" s="221"/>
      <c r="FO45" s="221"/>
      <c r="FP45" s="221"/>
      <c r="FQ45" s="221"/>
      <c r="FR45" s="221"/>
      <c r="FS45" s="221"/>
      <c r="FT45" s="221"/>
      <c r="FU45" s="221"/>
      <c r="FV45" s="221"/>
      <c r="FW45" s="221"/>
      <c r="FX45" s="221"/>
      <c r="FY45" s="221"/>
      <c r="FZ45" s="221"/>
      <c r="GA45" s="221"/>
      <c r="GB45" s="221"/>
      <c r="GC45" s="221"/>
      <c r="GD45" s="221"/>
      <c r="GE45" s="221"/>
      <c r="GF45" s="221"/>
      <c r="GG45" s="221"/>
      <c r="GH45" s="221"/>
      <c r="GI45" s="221"/>
      <c r="GJ45" s="221"/>
      <c r="GK45" s="221"/>
      <c r="GL45" s="221"/>
      <c r="GM45" s="221"/>
      <c r="GN45" s="221"/>
      <c r="GO45" s="221"/>
      <c r="GP45" s="221"/>
      <c r="GQ45" s="221"/>
      <c r="GR45" s="221"/>
      <c r="GS45" s="221"/>
      <c r="GT45" s="221"/>
      <c r="GU45" s="221"/>
      <c r="GV45" s="221"/>
      <c r="GW45" s="221"/>
      <c r="GX45" s="221"/>
      <c r="GY45" s="221"/>
      <c r="GZ45" s="221"/>
      <c r="HA45" s="221"/>
      <c r="HB45" s="221"/>
      <c r="HC45" s="221"/>
      <c r="HD45" s="221"/>
      <c r="HE45" s="221"/>
      <c r="HF45" s="221"/>
      <c r="HG45" s="221"/>
      <c r="HH45" s="221"/>
      <c r="HI45" s="221"/>
      <c r="HJ45" s="221"/>
      <c r="HK45" s="221"/>
      <c r="HL45" s="221"/>
      <c r="HM45" s="221"/>
      <c r="HN45" s="221"/>
      <c r="HO45" s="221"/>
      <c r="HP45" s="221"/>
      <c r="HQ45" s="221"/>
      <c r="HR45" s="221"/>
      <c r="HS45" s="221"/>
      <c r="HT45" s="221"/>
      <c r="HU45" s="221"/>
      <c r="HV45" s="221"/>
      <c r="HW45" s="221"/>
      <c r="HX45" s="221"/>
      <c r="HY45" s="221"/>
      <c r="HZ45" s="221"/>
      <c r="IA45" s="221"/>
      <c r="IB45" s="221"/>
      <c r="IC45" s="221"/>
      <c r="ID45" s="221"/>
      <c r="IE45" s="221"/>
      <c r="IF45" s="221"/>
      <c r="IG45" s="221"/>
      <c r="IH45" s="221"/>
      <c r="II45" s="221"/>
      <c r="IJ45" s="221"/>
      <c r="IK45" s="221"/>
      <c r="IL45" s="221"/>
      <c r="IM45" s="221"/>
      <c r="IN45" s="221"/>
      <c r="IO45" s="221"/>
      <c r="IP45" s="221"/>
      <c r="IQ45" s="221"/>
      <c r="IR45" s="221"/>
      <c r="IS45" s="221"/>
      <c r="IT45" s="221"/>
      <c r="IU45" s="221"/>
      <c r="IV45" s="221"/>
      <c r="IW45" s="221"/>
      <c r="IX45" s="221"/>
    </row>
    <row r="46" spans="1:258" s="115" customFormat="1" ht="28.5" customHeight="1">
      <c r="A46" s="115" t="s">
        <v>1041</v>
      </c>
      <c r="E46" s="417"/>
      <c r="F46" s="417"/>
    </row>
    <row r="47" spans="1:258" s="417" customFormat="1" ht="21" customHeight="1">
      <c r="A47" s="27"/>
      <c r="B47" s="599" t="s">
        <v>1020</v>
      </c>
      <c r="C47" s="625"/>
      <c r="D47" s="599" t="s">
        <v>740</v>
      </c>
      <c r="E47" s="625"/>
      <c r="F47" s="489" t="s">
        <v>1007</v>
      </c>
      <c r="G47" s="493" t="s">
        <v>37</v>
      </c>
      <c r="I47" s="394"/>
      <c r="J47" s="394"/>
      <c r="K47" s="394"/>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c r="BW47" s="394"/>
      <c r="BX47" s="394"/>
      <c r="BY47" s="394"/>
      <c r="BZ47" s="394"/>
      <c r="CA47" s="394"/>
      <c r="CB47" s="394"/>
      <c r="CC47" s="394"/>
      <c r="CD47" s="394"/>
      <c r="CE47" s="394"/>
      <c r="CF47" s="394"/>
      <c r="CG47" s="394"/>
      <c r="CH47" s="394"/>
      <c r="CI47" s="394"/>
      <c r="CJ47" s="394"/>
      <c r="CK47" s="394"/>
      <c r="CL47" s="394"/>
      <c r="CM47" s="394"/>
      <c r="CN47" s="394"/>
      <c r="CO47" s="394"/>
      <c r="CP47" s="394"/>
      <c r="CQ47" s="394"/>
      <c r="CR47" s="394"/>
      <c r="CS47" s="394"/>
      <c r="CT47" s="394"/>
      <c r="CU47" s="394"/>
      <c r="CV47" s="394"/>
      <c r="CW47" s="394"/>
      <c r="CX47" s="394"/>
      <c r="CY47" s="394"/>
      <c r="CZ47" s="394"/>
      <c r="DA47" s="394"/>
      <c r="DB47" s="394"/>
      <c r="DC47" s="394"/>
      <c r="DD47" s="394"/>
      <c r="DE47" s="394"/>
      <c r="DF47" s="394"/>
      <c r="DG47" s="394"/>
      <c r="DH47" s="394"/>
      <c r="DI47" s="394"/>
      <c r="DJ47" s="394"/>
      <c r="DK47" s="394"/>
      <c r="DL47" s="394"/>
      <c r="DM47" s="394"/>
      <c r="DN47" s="394"/>
      <c r="DO47" s="394"/>
      <c r="DP47" s="394"/>
      <c r="DQ47" s="394"/>
      <c r="DR47" s="394"/>
      <c r="DS47" s="394"/>
      <c r="DT47" s="394"/>
      <c r="DU47" s="394"/>
      <c r="DV47" s="394"/>
      <c r="DW47" s="394"/>
      <c r="DX47" s="394"/>
      <c r="DY47" s="394"/>
      <c r="DZ47" s="394"/>
      <c r="EA47" s="394"/>
      <c r="EB47" s="394"/>
      <c r="EC47" s="394"/>
      <c r="ED47" s="394"/>
      <c r="EE47" s="394"/>
      <c r="EF47" s="394"/>
      <c r="EG47" s="394"/>
      <c r="EH47" s="394"/>
      <c r="EI47" s="394"/>
      <c r="EJ47" s="394"/>
      <c r="EK47" s="394"/>
      <c r="EL47" s="394"/>
      <c r="EM47" s="394"/>
      <c r="EN47" s="394"/>
      <c r="EO47" s="394"/>
      <c r="EP47" s="394"/>
      <c r="EQ47" s="394"/>
      <c r="ER47" s="394"/>
      <c r="ES47" s="394"/>
      <c r="ET47" s="394"/>
      <c r="EU47" s="394"/>
      <c r="EV47" s="394"/>
      <c r="EW47" s="394"/>
      <c r="EX47" s="394"/>
      <c r="EY47" s="394"/>
      <c r="EZ47" s="394"/>
      <c r="FA47" s="394"/>
      <c r="FB47" s="394"/>
      <c r="FC47" s="394"/>
      <c r="FD47" s="394"/>
      <c r="FE47" s="394"/>
      <c r="FF47" s="394"/>
      <c r="FG47" s="394"/>
      <c r="FH47" s="394"/>
      <c r="FI47" s="394"/>
      <c r="FJ47" s="394"/>
      <c r="FK47" s="394"/>
      <c r="FL47" s="394"/>
      <c r="FM47" s="394"/>
      <c r="FN47" s="394"/>
      <c r="FO47" s="394"/>
      <c r="FP47" s="394"/>
      <c r="FQ47" s="394"/>
      <c r="FR47" s="394"/>
      <c r="FS47" s="394"/>
      <c r="FT47" s="394"/>
      <c r="FU47" s="394"/>
      <c r="FV47" s="394"/>
      <c r="FW47" s="394"/>
      <c r="FX47" s="394"/>
      <c r="FY47" s="394"/>
      <c r="FZ47" s="394"/>
      <c r="GA47" s="394"/>
      <c r="GB47" s="394"/>
      <c r="GC47" s="394"/>
      <c r="GD47" s="394"/>
      <c r="GE47" s="394"/>
      <c r="GF47" s="394"/>
      <c r="GG47" s="394"/>
      <c r="GH47" s="394"/>
      <c r="GI47" s="394"/>
      <c r="GJ47" s="394"/>
      <c r="GK47" s="394"/>
      <c r="GL47" s="394"/>
      <c r="GM47" s="394"/>
      <c r="GN47" s="394"/>
      <c r="GO47" s="394"/>
      <c r="GP47" s="394"/>
      <c r="GQ47" s="394"/>
      <c r="GR47" s="394"/>
      <c r="GS47" s="394"/>
      <c r="GT47" s="394"/>
      <c r="GU47" s="394"/>
      <c r="GV47" s="394"/>
      <c r="GW47" s="394"/>
      <c r="GX47" s="394"/>
      <c r="GY47" s="394"/>
      <c r="GZ47" s="394"/>
      <c r="HA47" s="394"/>
      <c r="HB47" s="394"/>
      <c r="HC47" s="394"/>
      <c r="HD47" s="394"/>
      <c r="HE47" s="394"/>
      <c r="HF47" s="394"/>
      <c r="HG47" s="394"/>
      <c r="HH47" s="394"/>
      <c r="HI47" s="394"/>
      <c r="HJ47" s="394"/>
      <c r="HK47" s="394"/>
      <c r="HL47" s="394"/>
      <c r="HM47" s="394"/>
      <c r="HN47" s="394"/>
      <c r="HO47" s="394"/>
      <c r="HP47" s="394"/>
      <c r="HQ47" s="394"/>
      <c r="HR47" s="394"/>
      <c r="HS47" s="394"/>
      <c r="HT47" s="394"/>
      <c r="HU47" s="394"/>
      <c r="HV47" s="394"/>
      <c r="HW47" s="394"/>
      <c r="HX47" s="394"/>
      <c r="HY47" s="394"/>
      <c r="HZ47" s="394"/>
      <c r="IA47" s="394"/>
      <c r="IB47" s="394"/>
      <c r="IC47" s="394"/>
      <c r="ID47" s="394"/>
      <c r="IE47" s="394"/>
      <c r="IF47" s="394"/>
      <c r="IG47" s="394"/>
      <c r="IH47" s="394"/>
      <c r="II47" s="394"/>
      <c r="IJ47" s="394"/>
      <c r="IK47" s="394"/>
      <c r="IL47" s="394"/>
      <c r="IM47" s="394"/>
      <c r="IN47" s="394"/>
      <c r="IO47" s="394"/>
      <c r="IP47" s="394"/>
      <c r="IQ47" s="394"/>
      <c r="IR47" s="394"/>
      <c r="IS47" s="394"/>
      <c r="IT47" s="394"/>
      <c r="IU47" s="394"/>
      <c r="IV47" s="394"/>
      <c r="IW47" s="394"/>
      <c r="IX47" s="394"/>
    </row>
    <row r="48" spans="1:258" s="417" customFormat="1" ht="34.5" customHeight="1">
      <c r="A48" s="85"/>
      <c r="B48" s="597" t="s">
        <v>1042</v>
      </c>
      <c r="C48" s="598"/>
      <c r="D48" s="613" t="s">
        <v>741</v>
      </c>
      <c r="E48" s="614"/>
      <c r="F48" s="589" t="s">
        <v>1180</v>
      </c>
      <c r="G48" s="506" t="s">
        <v>1055</v>
      </c>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c r="BW48" s="394"/>
      <c r="BX48" s="394"/>
      <c r="BY48" s="394"/>
      <c r="BZ48" s="394"/>
      <c r="CA48" s="394"/>
      <c r="CB48" s="394"/>
      <c r="CC48" s="394"/>
      <c r="CD48" s="394"/>
      <c r="CE48" s="394"/>
      <c r="CF48" s="394"/>
      <c r="CG48" s="394"/>
      <c r="CH48" s="394"/>
      <c r="CI48" s="394"/>
      <c r="CJ48" s="394"/>
      <c r="CK48" s="394"/>
      <c r="CL48" s="394"/>
      <c r="CM48" s="394"/>
      <c r="CN48" s="394"/>
      <c r="CO48" s="394"/>
      <c r="CP48" s="394"/>
      <c r="CQ48" s="394"/>
      <c r="CR48" s="394"/>
      <c r="CS48" s="394"/>
      <c r="CT48" s="394"/>
      <c r="CU48" s="394"/>
      <c r="CV48" s="394"/>
      <c r="CW48" s="394"/>
      <c r="CX48" s="394"/>
      <c r="CY48" s="394"/>
      <c r="CZ48" s="394"/>
      <c r="DA48" s="394"/>
      <c r="DB48" s="394"/>
      <c r="DC48" s="394"/>
      <c r="DD48" s="394"/>
      <c r="DE48" s="394"/>
      <c r="DF48" s="394"/>
      <c r="DG48" s="394"/>
      <c r="DH48" s="394"/>
      <c r="DI48" s="394"/>
      <c r="DJ48" s="394"/>
      <c r="DK48" s="394"/>
      <c r="DL48" s="394"/>
      <c r="DM48" s="394"/>
      <c r="DN48" s="394"/>
      <c r="DO48" s="394"/>
      <c r="DP48" s="394"/>
      <c r="DQ48" s="394"/>
      <c r="DR48" s="394"/>
      <c r="DS48" s="394"/>
      <c r="DT48" s="394"/>
      <c r="DU48" s="394"/>
      <c r="DV48" s="394"/>
      <c r="DW48" s="394"/>
      <c r="DX48" s="394"/>
      <c r="DY48" s="394"/>
      <c r="DZ48" s="394"/>
      <c r="EA48" s="394"/>
      <c r="EB48" s="394"/>
      <c r="EC48" s="394"/>
      <c r="ED48" s="394"/>
      <c r="EE48" s="394"/>
      <c r="EF48" s="394"/>
      <c r="EG48" s="394"/>
      <c r="EH48" s="394"/>
      <c r="EI48" s="394"/>
      <c r="EJ48" s="394"/>
      <c r="EK48" s="394"/>
      <c r="EL48" s="394"/>
      <c r="EM48" s="394"/>
      <c r="EN48" s="394"/>
      <c r="EO48" s="394"/>
      <c r="EP48" s="394"/>
      <c r="EQ48" s="394"/>
      <c r="ER48" s="394"/>
      <c r="ES48" s="394"/>
      <c r="ET48" s="394"/>
      <c r="EU48" s="394"/>
      <c r="EV48" s="394"/>
      <c r="EW48" s="394"/>
      <c r="EX48" s="394"/>
      <c r="EY48" s="394"/>
      <c r="EZ48" s="394"/>
      <c r="FA48" s="394"/>
      <c r="FB48" s="394"/>
      <c r="FC48" s="394"/>
      <c r="FD48" s="394"/>
      <c r="FE48" s="394"/>
      <c r="FF48" s="394"/>
      <c r="FG48" s="394"/>
      <c r="FH48" s="394"/>
      <c r="FI48" s="394"/>
      <c r="FJ48" s="394"/>
      <c r="FK48" s="394"/>
      <c r="FL48" s="394"/>
      <c r="FM48" s="394"/>
      <c r="FN48" s="394"/>
      <c r="FO48" s="394"/>
      <c r="FP48" s="394"/>
      <c r="FQ48" s="394"/>
      <c r="FR48" s="394"/>
      <c r="FS48" s="394"/>
      <c r="FT48" s="394"/>
      <c r="FU48" s="394"/>
      <c r="FV48" s="394"/>
      <c r="FW48" s="394"/>
      <c r="FX48" s="394"/>
      <c r="FY48" s="394"/>
      <c r="FZ48" s="394"/>
      <c r="GA48" s="394"/>
      <c r="GB48" s="394"/>
      <c r="GC48" s="394"/>
      <c r="GD48" s="394"/>
      <c r="GE48" s="394"/>
      <c r="GF48" s="394"/>
      <c r="GG48" s="394"/>
      <c r="GH48" s="394"/>
      <c r="GI48" s="394"/>
      <c r="GJ48" s="394"/>
      <c r="GK48" s="394"/>
      <c r="GL48" s="394"/>
      <c r="GM48" s="394"/>
      <c r="GN48" s="394"/>
      <c r="GO48" s="394"/>
      <c r="GP48" s="394"/>
      <c r="GQ48" s="394"/>
      <c r="GR48" s="394"/>
      <c r="GS48" s="394"/>
      <c r="GT48" s="394"/>
      <c r="GU48" s="394"/>
      <c r="GV48" s="394"/>
      <c r="GW48" s="394"/>
      <c r="GX48" s="394"/>
      <c r="GY48" s="394"/>
      <c r="GZ48" s="394"/>
      <c r="HA48" s="394"/>
      <c r="HB48" s="394"/>
      <c r="HC48" s="394"/>
      <c r="HD48" s="394"/>
      <c r="HE48" s="394"/>
      <c r="HF48" s="394"/>
      <c r="HG48" s="394"/>
      <c r="HH48" s="394"/>
      <c r="HI48" s="394"/>
      <c r="HJ48" s="394"/>
      <c r="HK48" s="394"/>
      <c r="HL48" s="394"/>
      <c r="HM48" s="394"/>
      <c r="HN48" s="394"/>
      <c r="HO48" s="394"/>
      <c r="HP48" s="394"/>
      <c r="HQ48" s="394"/>
      <c r="HR48" s="394"/>
      <c r="HS48" s="394"/>
      <c r="HT48" s="394"/>
      <c r="HU48" s="394"/>
      <c r="HV48" s="394"/>
      <c r="HW48" s="394"/>
      <c r="HX48" s="394"/>
      <c r="HY48" s="394"/>
      <c r="HZ48" s="394"/>
      <c r="IA48" s="394"/>
      <c r="IB48" s="394"/>
      <c r="IC48" s="394"/>
      <c r="ID48" s="394"/>
      <c r="IE48" s="394"/>
      <c r="IF48" s="394"/>
      <c r="IG48" s="394"/>
      <c r="IH48" s="394"/>
      <c r="II48" s="394"/>
      <c r="IJ48" s="394"/>
      <c r="IK48" s="394"/>
      <c r="IL48" s="394"/>
      <c r="IM48" s="394"/>
      <c r="IN48" s="394"/>
      <c r="IO48" s="394"/>
      <c r="IP48" s="394"/>
      <c r="IQ48" s="394"/>
      <c r="IR48" s="394"/>
      <c r="IS48" s="394"/>
      <c r="IT48" s="394"/>
      <c r="IU48" s="394"/>
      <c r="IV48" s="394"/>
      <c r="IW48" s="394"/>
      <c r="IX48" s="394"/>
    </row>
    <row r="49" spans="1:258" s="417" customFormat="1" ht="34.5" customHeight="1">
      <c r="A49" s="85"/>
      <c r="B49" s="597" t="s">
        <v>1043</v>
      </c>
      <c r="C49" s="598"/>
      <c r="D49" s="613" t="s">
        <v>742</v>
      </c>
      <c r="E49" s="614"/>
      <c r="F49" s="589" t="s">
        <v>1182</v>
      </c>
      <c r="G49" s="507" t="s">
        <v>1054</v>
      </c>
      <c r="I49" s="394"/>
      <c r="J49" s="394"/>
      <c r="K49" s="394"/>
      <c r="L49" s="394"/>
      <c r="M49" s="394"/>
      <c r="N49" s="394"/>
      <c r="O49" s="394"/>
      <c r="P49" s="394"/>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c r="BW49" s="394"/>
      <c r="BX49" s="394"/>
      <c r="BY49" s="394"/>
      <c r="BZ49" s="394"/>
      <c r="CA49" s="394"/>
      <c r="CB49" s="394"/>
      <c r="CC49" s="394"/>
      <c r="CD49" s="394"/>
      <c r="CE49" s="394"/>
      <c r="CF49" s="394"/>
      <c r="CG49" s="394"/>
      <c r="CH49" s="394"/>
      <c r="CI49" s="394"/>
      <c r="CJ49" s="394"/>
      <c r="CK49" s="394"/>
      <c r="CL49" s="394"/>
      <c r="CM49" s="394"/>
      <c r="CN49" s="394"/>
      <c r="CO49" s="394"/>
      <c r="CP49" s="394"/>
      <c r="CQ49" s="394"/>
      <c r="CR49" s="394"/>
      <c r="CS49" s="394"/>
      <c r="CT49" s="394"/>
      <c r="CU49" s="394"/>
      <c r="CV49" s="394"/>
      <c r="CW49" s="394"/>
      <c r="CX49" s="394"/>
      <c r="CY49" s="394"/>
      <c r="CZ49" s="394"/>
      <c r="DA49" s="394"/>
      <c r="DB49" s="394"/>
      <c r="DC49" s="394"/>
      <c r="DD49" s="394"/>
      <c r="DE49" s="394"/>
      <c r="DF49" s="394"/>
      <c r="DG49" s="394"/>
      <c r="DH49" s="394"/>
      <c r="DI49" s="394"/>
      <c r="DJ49" s="394"/>
      <c r="DK49" s="394"/>
      <c r="DL49" s="394"/>
      <c r="DM49" s="394"/>
      <c r="DN49" s="394"/>
      <c r="DO49" s="394"/>
      <c r="DP49" s="394"/>
      <c r="DQ49" s="394"/>
      <c r="DR49" s="394"/>
      <c r="DS49" s="394"/>
      <c r="DT49" s="394"/>
      <c r="DU49" s="394"/>
      <c r="DV49" s="394"/>
      <c r="DW49" s="394"/>
      <c r="DX49" s="394"/>
      <c r="DY49" s="394"/>
      <c r="DZ49" s="394"/>
      <c r="EA49" s="394"/>
      <c r="EB49" s="394"/>
      <c r="EC49" s="394"/>
      <c r="ED49" s="394"/>
      <c r="EE49" s="394"/>
      <c r="EF49" s="394"/>
      <c r="EG49" s="394"/>
      <c r="EH49" s="394"/>
      <c r="EI49" s="394"/>
      <c r="EJ49" s="394"/>
      <c r="EK49" s="394"/>
      <c r="EL49" s="394"/>
      <c r="EM49" s="394"/>
      <c r="EN49" s="394"/>
      <c r="EO49" s="394"/>
      <c r="EP49" s="394"/>
      <c r="EQ49" s="394"/>
      <c r="ER49" s="394"/>
      <c r="ES49" s="394"/>
      <c r="ET49" s="394"/>
      <c r="EU49" s="394"/>
      <c r="EV49" s="394"/>
      <c r="EW49" s="394"/>
      <c r="EX49" s="394"/>
      <c r="EY49" s="394"/>
      <c r="EZ49" s="394"/>
      <c r="FA49" s="394"/>
      <c r="FB49" s="394"/>
      <c r="FC49" s="394"/>
      <c r="FD49" s="394"/>
      <c r="FE49" s="394"/>
      <c r="FF49" s="394"/>
      <c r="FG49" s="394"/>
      <c r="FH49" s="394"/>
      <c r="FI49" s="394"/>
      <c r="FJ49" s="394"/>
      <c r="FK49" s="394"/>
      <c r="FL49" s="394"/>
      <c r="FM49" s="394"/>
      <c r="FN49" s="394"/>
      <c r="FO49" s="394"/>
      <c r="FP49" s="394"/>
      <c r="FQ49" s="394"/>
      <c r="FR49" s="394"/>
      <c r="FS49" s="394"/>
      <c r="FT49" s="394"/>
      <c r="FU49" s="394"/>
      <c r="FV49" s="394"/>
      <c r="FW49" s="394"/>
      <c r="FX49" s="394"/>
      <c r="FY49" s="394"/>
      <c r="FZ49" s="394"/>
      <c r="GA49" s="394"/>
      <c r="GB49" s="394"/>
      <c r="GC49" s="394"/>
      <c r="GD49" s="394"/>
      <c r="GE49" s="394"/>
      <c r="GF49" s="394"/>
      <c r="GG49" s="394"/>
      <c r="GH49" s="394"/>
      <c r="GI49" s="394"/>
      <c r="GJ49" s="394"/>
      <c r="GK49" s="394"/>
      <c r="GL49" s="394"/>
      <c r="GM49" s="394"/>
      <c r="GN49" s="394"/>
      <c r="GO49" s="394"/>
      <c r="GP49" s="394"/>
      <c r="GQ49" s="394"/>
      <c r="GR49" s="394"/>
      <c r="GS49" s="394"/>
      <c r="GT49" s="394"/>
      <c r="GU49" s="394"/>
      <c r="GV49" s="394"/>
      <c r="GW49" s="394"/>
      <c r="GX49" s="394"/>
      <c r="GY49" s="394"/>
      <c r="GZ49" s="394"/>
      <c r="HA49" s="394"/>
      <c r="HB49" s="394"/>
      <c r="HC49" s="394"/>
      <c r="HD49" s="394"/>
      <c r="HE49" s="394"/>
      <c r="HF49" s="394"/>
      <c r="HG49" s="394"/>
      <c r="HH49" s="394"/>
      <c r="HI49" s="394"/>
      <c r="HJ49" s="394"/>
      <c r="HK49" s="394"/>
      <c r="HL49" s="394"/>
      <c r="HM49" s="394"/>
      <c r="HN49" s="394"/>
      <c r="HO49" s="394"/>
      <c r="HP49" s="394"/>
      <c r="HQ49" s="394"/>
      <c r="HR49" s="394"/>
      <c r="HS49" s="394"/>
      <c r="HT49" s="394"/>
      <c r="HU49" s="394"/>
      <c r="HV49" s="394"/>
      <c r="HW49" s="394"/>
      <c r="HX49" s="394"/>
      <c r="HY49" s="394"/>
      <c r="HZ49" s="394"/>
      <c r="IA49" s="394"/>
      <c r="IB49" s="394"/>
      <c r="IC49" s="394"/>
      <c r="ID49" s="394"/>
      <c r="IE49" s="394"/>
      <c r="IF49" s="394"/>
      <c r="IG49" s="394"/>
      <c r="IH49" s="394"/>
      <c r="II49" s="394"/>
      <c r="IJ49" s="394"/>
      <c r="IK49" s="394"/>
      <c r="IL49" s="394"/>
      <c r="IM49" s="394"/>
      <c r="IN49" s="394"/>
      <c r="IO49" s="394"/>
      <c r="IP49" s="394"/>
      <c r="IQ49" s="394"/>
      <c r="IR49" s="394"/>
      <c r="IS49" s="394"/>
      <c r="IT49" s="394"/>
      <c r="IU49" s="394"/>
      <c r="IV49" s="394"/>
      <c r="IW49" s="394"/>
      <c r="IX49" s="394"/>
    </row>
    <row r="50" spans="1:258" s="417" customFormat="1" ht="34.5" customHeight="1">
      <c r="A50" s="85"/>
      <c r="B50" s="597" t="s">
        <v>1044</v>
      </c>
      <c r="C50" s="598"/>
      <c r="D50" s="613" t="s">
        <v>743</v>
      </c>
      <c r="E50" s="614"/>
      <c r="F50" s="589" t="s">
        <v>1182</v>
      </c>
      <c r="G50" s="507" t="s">
        <v>1053</v>
      </c>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c r="BW50" s="394"/>
      <c r="BX50" s="394"/>
      <c r="BY50" s="394"/>
      <c r="BZ50" s="394"/>
      <c r="CA50" s="394"/>
      <c r="CB50" s="394"/>
      <c r="CC50" s="394"/>
      <c r="CD50" s="394"/>
      <c r="CE50" s="394"/>
      <c r="CF50" s="394"/>
      <c r="CG50" s="394"/>
      <c r="CH50" s="394"/>
      <c r="CI50" s="394"/>
      <c r="CJ50" s="394"/>
      <c r="CK50" s="394"/>
      <c r="CL50" s="394"/>
      <c r="CM50" s="394"/>
      <c r="CN50" s="394"/>
      <c r="CO50" s="394"/>
      <c r="CP50" s="394"/>
      <c r="CQ50" s="394"/>
      <c r="CR50" s="394"/>
      <c r="CS50" s="394"/>
      <c r="CT50" s="394"/>
      <c r="CU50" s="394"/>
      <c r="CV50" s="394"/>
      <c r="CW50" s="394"/>
      <c r="CX50" s="394"/>
      <c r="CY50" s="394"/>
      <c r="CZ50" s="394"/>
      <c r="DA50" s="394"/>
      <c r="DB50" s="394"/>
      <c r="DC50" s="394"/>
      <c r="DD50" s="394"/>
      <c r="DE50" s="394"/>
      <c r="DF50" s="394"/>
      <c r="DG50" s="394"/>
      <c r="DH50" s="394"/>
      <c r="DI50" s="394"/>
      <c r="DJ50" s="394"/>
      <c r="DK50" s="394"/>
      <c r="DL50" s="394"/>
      <c r="DM50" s="394"/>
      <c r="DN50" s="394"/>
      <c r="DO50" s="394"/>
      <c r="DP50" s="394"/>
      <c r="DQ50" s="394"/>
      <c r="DR50" s="394"/>
      <c r="DS50" s="394"/>
      <c r="DT50" s="394"/>
      <c r="DU50" s="394"/>
      <c r="DV50" s="394"/>
      <c r="DW50" s="394"/>
      <c r="DX50" s="394"/>
      <c r="DY50" s="394"/>
      <c r="DZ50" s="394"/>
      <c r="EA50" s="394"/>
      <c r="EB50" s="394"/>
      <c r="EC50" s="394"/>
      <c r="ED50" s="394"/>
      <c r="EE50" s="394"/>
      <c r="EF50" s="394"/>
      <c r="EG50" s="394"/>
      <c r="EH50" s="394"/>
      <c r="EI50" s="394"/>
      <c r="EJ50" s="394"/>
      <c r="EK50" s="394"/>
      <c r="EL50" s="394"/>
      <c r="EM50" s="394"/>
      <c r="EN50" s="394"/>
      <c r="EO50" s="394"/>
      <c r="EP50" s="394"/>
      <c r="EQ50" s="394"/>
      <c r="ER50" s="394"/>
      <c r="ES50" s="394"/>
      <c r="ET50" s="394"/>
      <c r="EU50" s="394"/>
      <c r="EV50" s="394"/>
      <c r="EW50" s="394"/>
      <c r="EX50" s="394"/>
      <c r="EY50" s="394"/>
      <c r="EZ50" s="394"/>
      <c r="FA50" s="394"/>
      <c r="FB50" s="394"/>
      <c r="FC50" s="394"/>
      <c r="FD50" s="394"/>
      <c r="FE50" s="394"/>
      <c r="FF50" s="394"/>
      <c r="FG50" s="394"/>
      <c r="FH50" s="394"/>
      <c r="FI50" s="394"/>
      <c r="FJ50" s="394"/>
      <c r="FK50" s="394"/>
      <c r="FL50" s="394"/>
      <c r="FM50" s="394"/>
      <c r="FN50" s="394"/>
      <c r="FO50" s="394"/>
      <c r="FP50" s="394"/>
      <c r="FQ50" s="394"/>
      <c r="FR50" s="394"/>
      <c r="FS50" s="394"/>
      <c r="FT50" s="394"/>
      <c r="FU50" s="394"/>
      <c r="FV50" s="394"/>
      <c r="FW50" s="394"/>
      <c r="FX50" s="394"/>
      <c r="FY50" s="394"/>
      <c r="FZ50" s="394"/>
      <c r="GA50" s="394"/>
      <c r="GB50" s="394"/>
      <c r="GC50" s="394"/>
      <c r="GD50" s="394"/>
      <c r="GE50" s="394"/>
      <c r="GF50" s="394"/>
      <c r="GG50" s="394"/>
      <c r="GH50" s="394"/>
      <c r="GI50" s="394"/>
      <c r="GJ50" s="394"/>
      <c r="GK50" s="394"/>
      <c r="GL50" s="394"/>
      <c r="GM50" s="394"/>
      <c r="GN50" s="394"/>
      <c r="GO50" s="394"/>
      <c r="GP50" s="394"/>
      <c r="GQ50" s="394"/>
      <c r="GR50" s="394"/>
      <c r="GS50" s="394"/>
      <c r="GT50" s="394"/>
      <c r="GU50" s="394"/>
      <c r="GV50" s="394"/>
      <c r="GW50" s="394"/>
      <c r="GX50" s="394"/>
      <c r="GY50" s="394"/>
      <c r="GZ50" s="394"/>
      <c r="HA50" s="394"/>
      <c r="HB50" s="394"/>
      <c r="HC50" s="394"/>
      <c r="HD50" s="394"/>
      <c r="HE50" s="394"/>
      <c r="HF50" s="394"/>
      <c r="HG50" s="394"/>
      <c r="HH50" s="394"/>
      <c r="HI50" s="394"/>
      <c r="HJ50" s="394"/>
      <c r="HK50" s="394"/>
      <c r="HL50" s="394"/>
      <c r="HM50" s="394"/>
      <c r="HN50" s="394"/>
      <c r="HO50" s="394"/>
      <c r="HP50" s="394"/>
      <c r="HQ50" s="394"/>
      <c r="HR50" s="394"/>
      <c r="HS50" s="394"/>
      <c r="HT50" s="394"/>
      <c r="HU50" s="394"/>
      <c r="HV50" s="394"/>
      <c r="HW50" s="394"/>
      <c r="HX50" s="394"/>
      <c r="HY50" s="394"/>
      <c r="HZ50" s="394"/>
      <c r="IA50" s="394"/>
      <c r="IB50" s="394"/>
      <c r="IC50" s="394"/>
      <c r="ID50" s="394"/>
      <c r="IE50" s="394"/>
      <c r="IF50" s="394"/>
      <c r="IG50" s="394"/>
      <c r="IH50" s="394"/>
      <c r="II50" s="394"/>
      <c r="IJ50" s="394"/>
      <c r="IK50" s="394"/>
      <c r="IL50" s="394"/>
      <c r="IM50" s="394"/>
      <c r="IN50" s="394"/>
      <c r="IO50" s="394"/>
      <c r="IP50" s="394"/>
      <c r="IQ50" s="394"/>
      <c r="IR50" s="394"/>
      <c r="IS50" s="394"/>
      <c r="IT50" s="394"/>
      <c r="IU50" s="394"/>
      <c r="IV50" s="394"/>
      <c r="IW50" s="394"/>
      <c r="IX50" s="394"/>
    </row>
    <row r="51" spans="1:258" s="417" customFormat="1" ht="34.5" customHeight="1">
      <c r="A51" s="85"/>
      <c r="B51" s="597" t="s">
        <v>1045</v>
      </c>
      <c r="C51" s="598"/>
      <c r="D51" s="613" t="s">
        <v>744</v>
      </c>
      <c r="E51" s="614"/>
      <c r="F51" s="589" t="s">
        <v>1182</v>
      </c>
      <c r="G51" s="507" t="s">
        <v>1052</v>
      </c>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c r="BW51" s="394"/>
      <c r="BX51" s="394"/>
      <c r="BY51" s="394"/>
      <c r="BZ51" s="394"/>
      <c r="CA51" s="394"/>
      <c r="CB51" s="394"/>
      <c r="CC51" s="394"/>
      <c r="CD51" s="394"/>
      <c r="CE51" s="394"/>
      <c r="CF51" s="394"/>
      <c r="CG51" s="394"/>
      <c r="CH51" s="394"/>
      <c r="CI51" s="394"/>
      <c r="CJ51" s="394"/>
      <c r="CK51" s="394"/>
      <c r="CL51" s="394"/>
      <c r="CM51" s="394"/>
      <c r="CN51" s="394"/>
      <c r="CO51" s="394"/>
      <c r="CP51" s="394"/>
      <c r="CQ51" s="394"/>
      <c r="CR51" s="394"/>
      <c r="CS51" s="394"/>
      <c r="CT51" s="394"/>
      <c r="CU51" s="394"/>
      <c r="CV51" s="394"/>
      <c r="CW51" s="394"/>
      <c r="CX51" s="394"/>
      <c r="CY51" s="394"/>
      <c r="CZ51" s="394"/>
      <c r="DA51" s="394"/>
      <c r="DB51" s="394"/>
      <c r="DC51" s="394"/>
      <c r="DD51" s="394"/>
      <c r="DE51" s="394"/>
      <c r="DF51" s="394"/>
      <c r="DG51" s="394"/>
      <c r="DH51" s="394"/>
      <c r="DI51" s="394"/>
      <c r="DJ51" s="394"/>
      <c r="DK51" s="394"/>
      <c r="DL51" s="394"/>
      <c r="DM51" s="394"/>
      <c r="DN51" s="394"/>
      <c r="DO51" s="394"/>
      <c r="DP51" s="394"/>
      <c r="DQ51" s="394"/>
      <c r="DR51" s="394"/>
      <c r="DS51" s="394"/>
      <c r="DT51" s="394"/>
      <c r="DU51" s="394"/>
      <c r="DV51" s="394"/>
      <c r="DW51" s="394"/>
      <c r="DX51" s="394"/>
      <c r="DY51" s="394"/>
      <c r="DZ51" s="394"/>
      <c r="EA51" s="394"/>
      <c r="EB51" s="394"/>
      <c r="EC51" s="394"/>
      <c r="ED51" s="394"/>
      <c r="EE51" s="394"/>
      <c r="EF51" s="394"/>
      <c r="EG51" s="394"/>
      <c r="EH51" s="394"/>
      <c r="EI51" s="394"/>
      <c r="EJ51" s="394"/>
      <c r="EK51" s="394"/>
      <c r="EL51" s="394"/>
      <c r="EM51" s="394"/>
      <c r="EN51" s="394"/>
      <c r="EO51" s="394"/>
      <c r="EP51" s="394"/>
      <c r="EQ51" s="394"/>
      <c r="ER51" s="394"/>
      <c r="ES51" s="394"/>
      <c r="ET51" s="394"/>
      <c r="EU51" s="394"/>
      <c r="EV51" s="394"/>
      <c r="EW51" s="394"/>
      <c r="EX51" s="394"/>
      <c r="EY51" s="394"/>
      <c r="EZ51" s="394"/>
      <c r="FA51" s="394"/>
      <c r="FB51" s="394"/>
      <c r="FC51" s="394"/>
      <c r="FD51" s="394"/>
      <c r="FE51" s="394"/>
      <c r="FF51" s="394"/>
      <c r="FG51" s="394"/>
      <c r="FH51" s="394"/>
      <c r="FI51" s="394"/>
      <c r="FJ51" s="394"/>
      <c r="FK51" s="394"/>
      <c r="FL51" s="394"/>
      <c r="FM51" s="394"/>
      <c r="FN51" s="394"/>
      <c r="FO51" s="394"/>
      <c r="FP51" s="394"/>
      <c r="FQ51" s="394"/>
      <c r="FR51" s="394"/>
      <c r="FS51" s="394"/>
      <c r="FT51" s="394"/>
      <c r="FU51" s="394"/>
      <c r="FV51" s="394"/>
      <c r="FW51" s="394"/>
      <c r="FX51" s="394"/>
      <c r="FY51" s="394"/>
      <c r="FZ51" s="394"/>
      <c r="GA51" s="394"/>
      <c r="GB51" s="394"/>
      <c r="GC51" s="394"/>
      <c r="GD51" s="394"/>
      <c r="GE51" s="394"/>
      <c r="GF51" s="394"/>
      <c r="GG51" s="394"/>
      <c r="GH51" s="394"/>
      <c r="GI51" s="394"/>
      <c r="GJ51" s="394"/>
      <c r="GK51" s="394"/>
      <c r="GL51" s="394"/>
      <c r="GM51" s="394"/>
      <c r="GN51" s="394"/>
      <c r="GO51" s="394"/>
      <c r="GP51" s="394"/>
      <c r="GQ51" s="394"/>
      <c r="GR51" s="394"/>
      <c r="GS51" s="394"/>
      <c r="GT51" s="394"/>
      <c r="GU51" s="394"/>
      <c r="GV51" s="394"/>
      <c r="GW51" s="394"/>
      <c r="GX51" s="394"/>
      <c r="GY51" s="394"/>
      <c r="GZ51" s="394"/>
      <c r="HA51" s="394"/>
      <c r="HB51" s="394"/>
      <c r="HC51" s="394"/>
      <c r="HD51" s="394"/>
      <c r="HE51" s="394"/>
      <c r="HF51" s="394"/>
      <c r="HG51" s="394"/>
      <c r="HH51" s="394"/>
      <c r="HI51" s="394"/>
      <c r="HJ51" s="394"/>
      <c r="HK51" s="394"/>
      <c r="HL51" s="394"/>
      <c r="HM51" s="394"/>
      <c r="HN51" s="394"/>
      <c r="HO51" s="394"/>
      <c r="HP51" s="394"/>
      <c r="HQ51" s="394"/>
      <c r="HR51" s="394"/>
      <c r="HS51" s="394"/>
      <c r="HT51" s="394"/>
      <c r="HU51" s="394"/>
      <c r="HV51" s="394"/>
      <c r="HW51" s="394"/>
      <c r="HX51" s="394"/>
      <c r="HY51" s="394"/>
      <c r="HZ51" s="394"/>
      <c r="IA51" s="394"/>
      <c r="IB51" s="394"/>
      <c r="IC51" s="394"/>
      <c r="ID51" s="394"/>
      <c r="IE51" s="394"/>
      <c r="IF51" s="394"/>
      <c r="IG51" s="394"/>
      <c r="IH51" s="394"/>
      <c r="II51" s="394"/>
      <c r="IJ51" s="394"/>
      <c r="IK51" s="394"/>
      <c r="IL51" s="394"/>
      <c r="IM51" s="394"/>
      <c r="IN51" s="394"/>
      <c r="IO51" s="394"/>
      <c r="IP51" s="394"/>
      <c r="IQ51" s="394"/>
      <c r="IR51" s="394"/>
      <c r="IS51" s="394"/>
      <c r="IT51" s="394"/>
      <c r="IU51" s="394"/>
      <c r="IV51" s="394"/>
      <c r="IW51" s="394"/>
      <c r="IX51" s="394"/>
    </row>
    <row r="52" spans="1:258" s="417" customFormat="1" ht="19.5" customHeight="1">
      <c r="A52" s="85"/>
      <c r="B52" s="607" t="s">
        <v>1046</v>
      </c>
      <c r="C52" s="608"/>
      <c r="D52" s="603" t="s">
        <v>1047</v>
      </c>
      <c r="E52" s="604"/>
      <c r="F52" s="601" t="s">
        <v>1180</v>
      </c>
      <c r="G52" s="507" t="s">
        <v>1051</v>
      </c>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394"/>
      <c r="CC52" s="394"/>
      <c r="CD52" s="394"/>
      <c r="CE52" s="394"/>
      <c r="CF52" s="394"/>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4"/>
      <c r="DK52" s="394"/>
      <c r="DL52" s="394"/>
      <c r="DM52" s="394"/>
      <c r="DN52" s="394"/>
      <c r="DO52" s="394"/>
      <c r="DP52" s="394"/>
      <c r="DQ52" s="394"/>
      <c r="DR52" s="394"/>
      <c r="DS52" s="394"/>
      <c r="DT52" s="394"/>
      <c r="DU52" s="394"/>
      <c r="DV52" s="394"/>
      <c r="DW52" s="394"/>
      <c r="DX52" s="394"/>
      <c r="DY52" s="394"/>
      <c r="DZ52" s="394"/>
      <c r="EA52" s="394"/>
      <c r="EB52" s="394"/>
      <c r="EC52" s="394"/>
      <c r="ED52" s="394"/>
      <c r="EE52" s="394"/>
      <c r="EF52" s="394"/>
      <c r="EG52" s="394"/>
      <c r="EH52" s="394"/>
      <c r="EI52" s="394"/>
      <c r="EJ52" s="394"/>
      <c r="EK52" s="394"/>
      <c r="EL52" s="394"/>
      <c r="EM52" s="394"/>
      <c r="EN52" s="394"/>
      <c r="EO52" s="394"/>
      <c r="EP52" s="394"/>
      <c r="EQ52" s="394"/>
      <c r="ER52" s="394"/>
      <c r="ES52" s="394"/>
      <c r="ET52" s="394"/>
      <c r="EU52" s="394"/>
      <c r="EV52" s="394"/>
      <c r="EW52" s="394"/>
      <c r="EX52" s="394"/>
      <c r="EY52" s="394"/>
      <c r="EZ52" s="394"/>
      <c r="FA52" s="394"/>
      <c r="FB52" s="394"/>
      <c r="FC52" s="394"/>
      <c r="FD52" s="394"/>
      <c r="FE52" s="394"/>
      <c r="FF52" s="394"/>
      <c r="FG52" s="394"/>
      <c r="FH52" s="394"/>
      <c r="FI52" s="394"/>
      <c r="FJ52" s="394"/>
      <c r="FK52" s="394"/>
      <c r="FL52" s="394"/>
      <c r="FM52" s="394"/>
      <c r="FN52" s="394"/>
      <c r="FO52" s="394"/>
      <c r="FP52" s="394"/>
      <c r="FQ52" s="394"/>
      <c r="FR52" s="394"/>
      <c r="FS52" s="394"/>
      <c r="FT52" s="394"/>
      <c r="FU52" s="394"/>
      <c r="FV52" s="394"/>
      <c r="FW52" s="394"/>
      <c r="FX52" s="394"/>
      <c r="FY52" s="394"/>
      <c r="FZ52" s="394"/>
      <c r="GA52" s="394"/>
      <c r="GB52" s="394"/>
      <c r="GC52" s="394"/>
      <c r="GD52" s="394"/>
      <c r="GE52" s="394"/>
      <c r="GF52" s="394"/>
      <c r="GG52" s="394"/>
      <c r="GH52" s="394"/>
      <c r="GI52" s="394"/>
      <c r="GJ52" s="394"/>
      <c r="GK52" s="394"/>
      <c r="GL52" s="394"/>
      <c r="GM52" s="394"/>
      <c r="GN52" s="394"/>
      <c r="GO52" s="394"/>
      <c r="GP52" s="394"/>
      <c r="GQ52" s="394"/>
      <c r="GR52" s="394"/>
      <c r="GS52" s="394"/>
      <c r="GT52" s="394"/>
      <c r="GU52" s="394"/>
      <c r="GV52" s="394"/>
      <c r="GW52" s="394"/>
      <c r="GX52" s="394"/>
      <c r="GY52" s="394"/>
      <c r="GZ52" s="394"/>
      <c r="HA52" s="394"/>
      <c r="HB52" s="394"/>
      <c r="HC52" s="394"/>
      <c r="HD52" s="394"/>
      <c r="HE52" s="394"/>
      <c r="HF52" s="394"/>
      <c r="HG52" s="394"/>
      <c r="HH52" s="394"/>
      <c r="HI52" s="394"/>
      <c r="HJ52" s="394"/>
      <c r="HK52" s="394"/>
      <c r="HL52" s="394"/>
      <c r="HM52" s="394"/>
      <c r="HN52" s="394"/>
      <c r="HO52" s="394"/>
      <c r="HP52" s="394"/>
      <c r="HQ52" s="394"/>
      <c r="HR52" s="394"/>
      <c r="HS52" s="394"/>
      <c r="HT52" s="394"/>
      <c r="HU52" s="394"/>
      <c r="HV52" s="394"/>
      <c r="HW52" s="394"/>
      <c r="HX52" s="394"/>
      <c r="HY52" s="394"/>
      <c r="HZ52" s="394"/>
      <c r="IA52" s="394"/>
      <c r="IB52" s="394"/>
      <c r="IC52" s="394"/>
      <c r="ID52" s="394"/>
      <c r="IE52" s="394"/>
      <c r="IF52" s="394"/>
      <c r="IG52" s="394"/>
      <c r="IH52" s="394"/>
      <c r="II52" s="394"/>
      <c r="IJ52" s="394"/>
      <c r="IK52" s="394"/>
      <c r="IL52" s="394"/>
      <c r="IM52" s="394"/>
      <c r="IN52" s="394"/>
      <c r="IO52" s="394"/>
      <c r="IP52" s="394"/>
      <c r="IQ52" s="394"/>
      <c r="IR52" s="394"/>
      <c r="IS52" s="394"/>
      <c r="IT52" s="394"/>
      <c r="IU52" s="394"/>
      <c r="IV52" s="394"/>
      <c r="IW52" s="394"/>
      <c r="IX52" s="394"/>
    </row>
    <row r="53" spans="1:258" s="417" customFormat="1" ht="19.5" customHeight="1">
      <c r="A53" s="85"/>
      <c r="B53" s="609"/>
      <c r="C53" s="610"/>
      <c r="D53" s="605"/>
      <c r="E53" s="606"/>
      <c r="F53" s="602"/>
      <c r="G53" s="507" t="s">
        <v>1050</v>
      </c>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c r="BW53" s="394"/>
      <c r="BX53" s="394"/>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4"/>
      <c r="DK53" s="394"/>
      <c r="DL53" s="394"/>
      <c r="DM53" s="394"/>
      <c r="DN53" s="394"/>
      <c r="DO53" s="394"/>
      <c r="DP53" s="394"/>
      <c r="DQ53" s="394"/>
      <c r="DR53" s="394"/>
      <c r="DS53" s="394"/>
      <c r="DT53" s="394"/>
      <c r="DU53" s="394"/>
      <c r="DV53" s="394"/>
      <c r="DW53" s="394"/>
      <c r="DX53" s="394"/>
      <c r="DY53" s="394"/>
      <c r="DZ53" s="394"/>
      <c r="EA53" s="394"/>
      <c r="EB53" s="394"/>
      <c r="EC53" s="394"/>
      <c r="ED53" s="394"/>
      <c r="EE53" s="394"/>
      <c r="EF53" s="394"/>
      <c r="EG53" s="394"/>
      <c r="EH53" s="394"/>
      <c r="EI53" s="394"/>
      <c r="EJ53" s="394"/>
      <c r="EK53" s="394"/>
      <c r="EL53" s="394"/>
      <c r="EM53" s="394"/>
      <c r="EN53" s="394"/>
      <c r="EO53" s="394"/>
      <c r="EP53" s="394"/>
      <c r="EQ53" s="394"/>
      <c r="ER53" s="394"/>
      <c r="ES53" s="394"/>
      <c r="ET53" s="394"/>
      <c r="EU53" s="394"/>
      <c r="EV53" s="394"/>
      <c r="EW53" s="394"/>
      <c r="EX53" s="394"/>
      <c r="EY53" s="394"/>
      <c r="EZ53" s="394"/>
      <c r="FA53" s="394"/>
      <c r="FB53" s="394"/>
      <c r="FC53" s="394"/>
      <c r="FD53" s="394"/>
      <c r="FE53" s="394"/>
      <c r="FF53" s="394"/>
      <c r="FG53" s="394"/>
      <c r="FH53" s="394"/>
      <c r="FI53" s="394"/>
      <c r="FJ53" s="394"/>
      <c r="FK53" s="394"/>
      <c r="FL53" s="394"/>
      <c r="FM53" s="394"/>
      <c r="FN53" s="394"/>
      <c r="FO53" s="394"/>
      <c r="FP53" s="394"/>
      <c r="FQ53" s="394"/>
      <c r="FR53" s="394"/>
      <c r="FS53" s="394"/>
      <c r="FT53" s="394"/>
      <c r="FU53" s="394"/>
      <c r="FV53" s="394"/>
      <c r="FW53" s="394"/>
      <c r="FX53" s="394"/>
      <c r="FY53" s="394"/>
      <c r="FZ53" s="394"/>
      <c r="GA53" s="394"/>
      <c r="GB53" s="394"/>
      <c r="GC53" s="394"/>
      <c r="GD53" s="394"/>
      <c r="GE53" s="394"/>
      <c r="GF53" s="394"/>
      <c r="GG53" s="394"/>
      <c r="GH53" s="394"/>
      <c r="GI53" s="394"/>
      <c r="GJ53" s="394"/>
      <c r="GK53" s="394"/>
      <c r="GL53" s="394"/>
      <c r="GM53" s="394"/>
      <c r="GN53" s="394"/>
      <c r="GO53" s="394"/>
      <c r="GP53" s="394"/>
      <c r="GQ53" s="394"/>
      <c r="GR53" s="394"/>
      <c r="GS53" s="394"/>
      <c r="GT53" s="394"/>
      <c r="GU53" s="394"/>
      <c r="GV53" s="394"/>
      <c r="GW53" s="394"/>
      <c r="GX53" s="394"/>
      <c r="GY53" s="394"/>
      <c r="GZ53" s="394"/>
      <c r="HA53" s="394"/>
      <c r="HB53" s="394"/>
      <c r="HC53" s="394"/>
      <c r="HD53" s="394"/>
      <c r="HE53" s="394"/>
      <c r="HF53" s="394"/>
      <c r="HG53" s="394"/>
      <c r="HH53" s="394"/>
      <c r="HI53" s="394"/>
      <c r="HJ53" s="394"/>
      <c r="HK53" s="394"/>
      <c r="HL53" s="394"/>
      <c r="HM53" s="394"/>
      <c r="HN53" s="394"/>
      <c r="HO53" s="394"/>
      <c r="HP53" s="394"/>
      <c r="HQ53" s="394"/>
      <c r="HR53" s="394"/>
      <c r="HS53" s="394"/>
      <c r="HT53" s="394"/>
      <c r="HU53" s="394"/>
      <c r="HV53" s="394"/>
      <c r="HW53" s="394"/>
      <c r="HX53" s="394"/>
      <c r="HY53" s="394"/>
      <c r="HZ53" s="394"/>
      <c r="IA53" s="394"/>
      <c r="IB53" s="394"/>
      <c r="IC53" s="394"/>
      <c r="ID53" s="394"/>
      <c r="IE53" s="394"/>
      <c r="IF53" s="394"/>
      <c r="IG53" s="394"/>
      <c r="IH53" s="394"/>
      <c r="II53" s="394"/>
      <c r="IJ53" s="394"/>
      <c r="IK53" s="394"/>
      <c r="IL53" s="394"/>
      <c r="IM53" s="394"/>
      <c r="IN53" s="394"/>
      <c r="IO53" s="394"/>
      <c r="IP53" s="394"/>
      <c r="IQ53" s="394"/>
      <c r="IR53" s="394"/>
      <c r="IS53" s="394"/>
      <c r="IT53" s="394"/>
      <c r="IU53" s="394"/>
      <c r="IV53" s="394"/>
      <c r="IW53" s="394"/>
      <c r="IX53" s="394"/>
    </row>
    <row r="54" spans="1:258" s="417" customFormat="1" ht="45" customHeight="1">
      <c r="A54" s="85"/>
      <c r="B54" s="597" t="s">
        <v>1059</v>
      </c>
      <c r="C54" s="598"/>
      <c r="D54" s="613" t="s">
        <v>1056</v>
      </c>
      <c r="E54" s="614"/>
      <c r="F54" s="587" t="s">
        <v>1167</v>
      </c>
      <c r="G54" s="507" t="s">
        <v>1091</v>
      </c>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c r="BW54" s="394"/>
      <c r="BX54" s="394"/>
      <c r="BY54" s="394"/>
      <c r="BZ54" s="394"/>
      <c r="CA54" s="394"/>
      <c r="CB54" s="394"/>
      <c r="CC54" s="394"/>
      <c r="CD54" s="394"/>
      <c r="CE54" s="394"/>
      <c r="CF54" s="394"/>
      <c r="CG54" s="394"/>
      <c r="CH54" s="394"/>
      <c r="CI54" s="394"/>
      <c r="CJ54" s="394"/>
      <c r="CK54" s="394"/>
      <c r="CL54" s="394"/>
      <c r="CM54" s="394"/>
      <c r="CN54" s="394"/>
      <c r="CO54" s="394"/>
      <c r="CP54" s="394"/>
      <c r="CQ54" s="394"/>
      <c r="CR54" s="394"/>
      <c r="CS54" s="394"/>
      <c r="CT54" s="394"/>
      <c r="CU54" s="394"/>
      <c r="CV54" s="394"/>
      <c r="CW54" s="394"/>
      <c r="CX54" s="394"/>
      <c r="CY54" s="394"/>
      <c r="CZ54" s="394"/>
      <c r="DA54" s="394"/>
      <c r="DB54" s="394"/>
      <c r="DC54" s="394"/>
      <c r="DD54" s="394"/>
      <c r="DE54" s="394"/>
      <c r="DF54" s="394"/>
      <c r="DG54" s="394"/>
      <c r="DH54" s="394"/>
      <c r="DI54" s="394"/>
      <c r="DJ54" s="394"/>
      <c r="DK54" s="394"/>
      <c r="DL54" s="394"/>
      <c r="DM54" s="394"/>
      <c r="DN54" s="394"/>
      <c r="DO54" s="394"/>
      <c r="DP54" s="394"/>
      <c r="DQ54" s="394"/>
      <c r="DR54" s="394"/>
      <c r="DS54" s="394"/>
      <c r="DT54" s="394"/>
      <c r="DU54" s="394"/>
      <c r="DV54" s="394"/>
      <c r="DW54" s="394"/>
      <c r="DX54" s="394"/>
      <c r="DY54" s="394"/>
      <c r="DZ54" s="394"/>
      <c r="EA54" s="394"/>
      <c r="EB54" s="394"/>
      <c r="EC54" s="394"/>
      <c r="ED54" s="394"/>
      <c r="EE54" s="394"/>
      <c r="EF54" s="394"/>
      <c r="EG54" s="394"/>
      <c r="EH54" s="394"/>
      <c r="EI54" s="394"/>
      <c r="EJ54" s="394"/>
      <c r="EK54" s="394"/>
      <c r="EL54" s="394"/>
      <c r="EM54" s="394"/>
      <c r="EN54" s="394"/>
      <c r="EO54" s="394"/>
      <c r="EP54" s="394"/>
      <c r="EQ54" s="394"/>
      <c r="ER54" s="394"/>
      <c r="ES54" s="394"/>
      <c r="ET54" s="394"/>
      <c r="EU54" s="394"/>
      <c r="EV54" s="394"/>
      <c r="EW54" s="394"/>
      <c r="EX54" s="394"/>
      <c r="EY54" s="394"/>
      <c r="EZ54" s="394"/>
      <c r="FA54" s="394"/>
      <c r="FB54" s="394"/>
      <c r="FC54" s="394"/>
      <c r="FD54" s="394"/>
      <c r="FE54" s="394"/>
      <c r="FF54" s="394"/>
      <c r="FG54" s="394"/>
      <c r="FH54" s="394"/>
      <c r="FI54" s="394"/>
      <c r="FJ54" s="394"/>
      <c r="FK54" s="394"/>
      <c r="FL54" s="394"/>
      <c r="FM54" s="394"/>
      <c r="FN54" s="394"/>
      <c r="FO54" s="394"/>
      <c r="FP54" s="394"/>
      <c r="FQ54" s="394"/>
      <c r="FR54" s="394"/>
      <c r="FS54" s="394"/>
      <c r="FT54" s="394"/>
      <c r="FU54" s="394"/>
      <c r="FV54" s="394"/>
      <c r="FW54" s="394"/>
      <c r="FX54" s="394"/>
      <c r="FY54" s="394"/>
      <c r="FZ54" s="394"/>
      <c r="GA54" s="394"/>
      <c r="GB54" s="394"/>
      <c r="GC54" s="394"/>
      <c r="GD54" s="394"/>
      <c r="GE54" s="394"/>
      <c r="GF54" s="394"/>
      <c r="GG54" s="394"/>
      <c r="GH54" s="394"/>
      <c r="GI54" s="394"/>
      <c r="GJ54" s="394"/>
      <c r="GK54" s="394"/>
      <c r="GL54" s="394"/>
      <c r="GM54" s="394"/>
      <c r="GN54" s="394"/>
      <c r="GO54" s="394"/>
      <c r="GP54" s="394"/>
      <c r="GQ54" s="394"/>
      <c r="GR54" s="394"/>
      <c r="GS54" s="394"/>
      <c r="GT54" s="394"/>
      <c r="GU54" s="394"/>
      <c r="GV54" s="394"/>
      <c r="GW54" s="394"/>
      <c r="GX54" s="394"/>
      <c r="GY54" s="394"/>
      <c r="GZ54" s="394"/>
      <c r="HA54" s="394"/>
      <c r="HB54" s="394"/>
      <c r="HC54" s="394"/>
      <c r="HD54" s="394"/>
      <c r="HE54" s="394"/>
      <c r="HF54" s="394"/>
      <c r="HG54" s="394"/>
      <c r="HH54" s="394"/>
      <c r="HI54" s="394"/>
      <c r="HJ54" s="394"/>
      <c r="HK54" s="394"/>
      <c r="HL54" s="394"/>
      <c r="HM54" s="394"/>
      <c r="HN54" s="394"/>
      <c r="HO54" s="394"/>
      <c r="HP54" s="394"/>
      <c r="HQ54" s="394"/>
      <c r="HR54" s="394"/>
      <c r="HS54" s="394"/>
      <c r="HT54" s="394"/>
      <c r="HU54" s="394"/>
      <c r="HV54" s="394"/>
      <c r="HW54" s="394"/>
      <c r="HX54" s="394"/>
      <c r="HY54" s="394"/>
      <c r="HZ54" s="394"/>
      <c r="IA54" s="394"/>
      <c r="IB54" s="394"/>
      <c r="IC54" s="394"/>
      <c r="ID54" s="394"/>
      <c r="IE54" s="394"/>
      <c r="IF54" s="394"/>
      <c r="IG54" s="394"/>
      <c r="IH54" s="394"/>
      <c r="II54" s="394"/>
      <c r="IJ54" s="394"/>
      <c r="IK54" s="394"/>
      <c r="IL54" s="394"/>
      <c r="IM54" s="394"/>
      <c r="IN54" s="394"/>
      <c r="IO54" s="394"/>
      <c r="IP54" s="394"/>
      <c r="IQ54" s="394"/>
      <c r="IR54" s="394"/>
      <c r="IS54" s="394"/>
      <c r="IT54" s="394"/>
      <c r="IU54" s="394"/>
      <c r="IV54" s="394"/>
      <c r="IW54" s="394"/>
      <c r="IX54" s="394"/>
    </row>
    <row r="55" spans="1:258" s="417" customFormat="1" ht="42.75" customHeight="1">
      <c r="A55" s="85"/>
      <c r="B55" s="597" t="s">
        <v>1058</v>
      </c>
      <c r="C55" s="598"/>
      <c r="D55" s="611" t="s">
        <v>1060</v>
      </c>
      <c r="E55" s="612"/>
      <c r="F55" s="589" t="s">
        <v>1182</v>
      </c>
      <c r="G55" s="507" t="s">
        <v>1057</v>
      </c>
      <c r="I55" s="394"/>
      <c r="J55" s="394"/>
      <c r="K55" s="394"/>
      <c r="L55" s="394"/>
      <c r="M55" s="394"/>
      <c r="N55" s="394"/>
      <c r="O55" s="394"/>
      <c r="P55" s="394"/>
      <c r="Q55" s="394"/>
      <c r="R55" s="394"/>
      <c r="S55" s="394"/>
      <c r="T55" s="394"/>
      <c r="U55" s="394"/>
      <c r="V55" s="394"/>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c r="BW55" s="394"/>
      <c r="BX55" s="394"/>
      <c r="BY55" s="394"/>
      <c r="BZ55" s="394"/>
      <c r="CA55" s="394"/>
      <c r="CB55" s="394"/>
      <c r="CC55" s="394"/>
      <c r="CD55" s="394"/>
      <c r="CE55" s="394"/>
      <c r="CF55" s="394"/>
      <c r="CG55" s="394"/>
      <c r="CH55" s="394"/>
      <c r="CI55" s="394"/>
      <c r="CJ55" s="394"/>
      <c r="CK55" s="394"/>
      <c r="CL55" s="394"/>
      <c r="CM55" s="394"/>
      <c r="CN55" s="394"/>
      <c r="CO55" s="394"/>
      <c r="CP55" s="394"/>
      <c r="CQ55" s="394"/>
      <c r="CR55" s="394"/>
      <c r="CS55" s="394"/>
      <c r="CT55" s="394"/>
      <c r="CU55" s="394"/>
      <c r="CV55" s="394"/>
      <c r="CW55" s="394"/>
      <c r="CX55" s="394"/>
      <c r="CY55" s="394"/>
      <c r="CZ55" s="394"/>
      <c r="DA55" s="394"/>
      <c r="DB55" s="394"/>
      <c r="DC55" s="394"/>
      <c r="DD55" s="394"/>
      <c r="DE55" s="394"/>
      <c r="DF55" s="394"/>
      <c r="DG55" s="394"/>
      <c r="DH55" s="394"/>
      <c r="DI55" s="394"/>
      <c r="DJ55" s="394"/>
      <c r="DK55" s="394"/>
      <c r="DL55" s="394"/>
      <c r="DM55" s="394"/>
      <c r="DN55" s="394"/>
      <c r="DO55" s="394"/>
      <c r="DP55" s="394"/>
      <c r="DQ55" s="394"/>
      <c r="DR55" s="394"/>
      <c r="DS55" s="394"/>
      <c r="DT55" s="394"/>
      <c r="DU55" s="394"/>
      <c r="DV55" s="394"/>
      <c r="DW55" s="394"/>
      <c r="DX55" s="394"/>
      <c r="DY55" s="394"/>
      <c r="DZ55" s="394"/>
      <c r="EA55" s="394"/>
      <c r="EB55" s="394"/>
      <c r="EC55" s="394"/>
      <c r="ED55" s="394"/>
      <c r="EE55" s="394"/>
      <c r="EF55" s="394"/>
      <c r="EG55" s="394"/>
      <c r="EH55" s="394"/>
      <c r="EI55" s="394"/>
      <c r="EJ55" s="394"/>
      <c r="EK55" s="394"/>
      <c r="EL55" s="394"/>
      <c r="EM55" s="394"/>
      <c r="EN55" s="394"/>
      <c r="EO55" s="394"/>
      <c r="EP55" s="394"/>
      <c r="EQ55" s="394"/>
      <c r="ER55" s="394"/>
      <c r="ES55" s="394"/>
      <c r="ET55" s="394"/>
      <c r="EU55" s="394"/>
      <c r="EV55" s="394"/>
      <c r="EW55" s="394"/>
      <c r="EX55" s="394"/>
      <c r="EY55" s="394"/>
      <c r="EZ55" s="394"/>
      <c r="FA55" s="394"/>
      <c r="FB55" s="394"/>
      <c r="FC55" s="394"/>
      <c r="FD55" s="394"/>
      <c r="FE55" s="394"/>
      <c r="FF55" s="394"/>
      <c r="FG55" s="394"/>
      <c r="FH55" s="394"/>
      <c r="FI55" s="394"/>
      <c r="FJ55" s="394"/>
      <c r="FK55" s="394"/>
      <c r="FL55" s="394"/>
      <c r="FM55" s="394"/>
      <c r="FN55" s="394"/>
      <c r="FO55" s="394"/>
      <c r="FP55" s="394"/>
      <c r="FQ55" s="394"/>
      <c r="FR55" s="394"/>
      <c r="FS55" s="394"/>
      <c r="FT55" s="394"/>
      <c r="FU55" s="394"/>
      <c r="FV55" s="394"/>
      <c r="FW55" s="394"/>
      <c r="FX55" s="394"/>
      <c r="FY55" s="394"/>
      <c r="FZ55" s="394"/>
      <c r="GA55" s="394"/>
      <c r="GB55" s="394"/>
      <c r="GC55" s="394"/>
      <c r="GD55" s="394"/>
      <c r="GE55" s="394"/>
      <c r="GF55" s="394"/>
      <c r="GG55" s="394"/>
      <c r="GH55" s="394"/>
      <c r="GI55" s="394"/>
      <c r="GJ55" s="394"/>
      <c r="GK55" s="394"/>
      <c r="GL55" s="394"/>
      <c r="GM55" s="394"/>
      <c r="GN55" s="394"/>
      <c r="GO55" s="394"/>
      <c r="GP55" s="394"/>
      <c r="GQ55" s="394"/>
      <c r="GR55" s="394"/>
      <c r="GS55" s="394"/>
      <c r="GT55" s="394"/>
      <c r="GU55" s="394"/>
      <c r="GV55" s="394"/>
      <c r="GW55" s="394"/>
      <c r="GX55" s="394"/>
      <c r="GY55" s="394"/>
      <c r="GZ55" s="394"/>
      <c r="HA55" s="394"/>
      <c r="HB55" s="394"/>
      <c r="HC55" s="394"/>
      <c r="HD55" s="394"/>
      <c r="HE55" s="394"/>
      <c r="HF55" s="394"/>
      <c r="HG55" s="394"/>
      <c r="HH55" s="394"/>
      <c r="HI55" s="394"/>
      <c r="HJ55" s="394"/>
      <c r="HK55" s="394"/>
      <c r="HL55" s="394"/>
      <c r="HM55" s="394"/>
      <c r="HN55" s="394"/>
      <c r="HO55" s="394"/>
      <c r="HP55" s="394"/>
      <c r="HQ55" s="394"/>
      <c r="HR55" s="394"/>
      <c r="HS55" s="394"/>
      <c r="HT55" s="394"/>
      <c r="HU55" s="394"/>
      <c r="HV55" s="394"/>
      <c r="HW55" s="394"/>
      <c r="HX55" s="394"/>
      <c r="HY55" s="394"/>
      <c r="HZ55" s="394"/>
      <c r="IA55" s="394"/>
      <c r="IB55" s="394"/>
      <c r="IC55" s="394"/>
      <c r="ID55" s="394"/>
      <c r="IE55" s="394"/>
      <c r="IF55" s="394"/>
      <c r="IG55" s="394"/>
      <c r="IH55" s="394"/>
      <c r="II55" s="394"/>
      <c r="IJ55" s="394"/>
      <c r="IK55" s="394"/>
      <c r="IL55" s="394"/>
      <c r="IM55" s="394"/>
      <c r="IN55" s="394"/>
      <c r="IO55" s="394"/>
      <c r="IP55" s="394"/>
      <c r="IQ55" s="394"/>
      <c r="IR55" s="394"/>
      <c r="IS55" s="394"/>
      <c r="IT55" s="394"/>
      <c r="IU55" s="394"/>
      <c r="IV55" s="394"/>
      <c r="IW55" s="394"/>
      <c r="IX55" s="394"/>
    </row>
    <row r="56" spans="1:258" s="417" customFormat="1" ht="19.5" customHeight="1">
      <c r="A56" s="85"/>
      <c r="B56" s="597" t="s">
        <v>1179</v>
      </c>
      <c r="C56" s="598"/>
      <c r="D56" s="613" t="s">
        <v>1097</v>
      </c>
      <c r="E56" s="614"/>
      <c r="F56" s="589" t="s">
        <v>197</v>
      </c>
      <c r="G56" s="507" t="s">
        <v>1092</v>
      </c>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c r="BW56" s="394"/>
      <c r="BX56" s="394"/>
      <c r="BY56" s="394"/>
      <c r="BZ56" s="394"/>
      <c r="CA56" s="394"/>
      <c r="CB56" s="394"/>
      <c r="CC56" s="394"/>
      <c r="CD56" s="394"/>
      <c r="CE56" s="394"/>
      <c r="CF56" s="394"/>
      <c r="CG56" s="394"/>
      <c r="CH56" s="394"/>
      <c r="CI56" s="394"/>
      <c r="CJ56" s="394"/>
      <c r="CK56" s="394"/>
      <c r="CL56" s="394"/>
      <c r="CM56" s="394"/>
      <c r="CN56" s="394"/>
      <c r="CO56" s="394"/>
      <c r="CP56" s="394"/>
      <c r="CQ56" s="394"/>
      <c r="CR56" s="394"/>
      <c r="CS56" s="394"/>
      <c r="CT56" s="394"/>
      <c r="CU56" s="394"/>
      <c r="CV56" s="394"/>
      <c r="CW56" s="394"/>
      <c r="CX56" s="394"/>
      <c r="CY56" s="394"/>
      <c r="CZ56" s="394"/>
      <c r="DA56" s="394"/>
      <c r="DB56" s="394"/>
      <c r="DC56" s="394"/>
      <c r="DD56" s="394"/>
      <c r="DE56" s="394"/>
      <c r="DF56" s="394"/>
      <c r="DG56" s="394"/>
      <c r="DH56" s="394"/>
      <c r="DI56" s="394"/>
      <c r="DJ56" s="394"/>
      <c r="DK56" s="394"/>
      <c r="DL56" s="394"/>
      <c r="DM56" s="394"/>
      <c r="DN56" s="394"/>
      <c r="DO56" s="394"/>
      <c r="DP56" s="394"/>
      <c r="DQ56" s="394"/>
      <c r="DR56" s="394"/>
      <c r="DS56" s="394"/>
      <c r="DT56" s="394"/>
      <c r="DU56" s="394"/>
      <c r="DV56" s="394"/>
      <c r="DW56" s="394"/>
      <c r="DX56" s="394"/>
      <c r="DY56" s="394"/>
      <c r="DZ56" s="394"/>
      <c r="EA56" s="394"/>
      <c r="EB56" s="394"/>
      <c r="EC56" s="394"/>
      <c r="ED56" s="394"/>
      <c r="EE56" s="394"/>
      <c r="EF56" s="394"/>
      <c r="EG56" s="394"/>
      <c r="EH56" s="394"/>
      <c r="EI56" s="394"/>
      <c r="EJ56" s="394"/>
      <c r="EK56" s="394"/>
      <c r="EL56" s="394"/>
      <c r="EM56" s="394"/>
      <c r="EN56" s="394"/>
      <c r="EO56" s="394"/>
      <c r="EP56" s="394"/>
      <c r="EQ56" s="394"/>
      <c r="ER56" s="394"/>
      <c r="ES56" s="394"/>
      <c r="ET56" s="394"/>
      <c r="EU56" s="394"/>
      <c r="EV56" s="394"/>
      <c r="EW56" s="394"/>
      <c r="EX56" s="394"/>
      <c r="EY56" s="394"/>
      <c r="EZ56" s="394"/>
      <c r="FA56" s="394"/>
      <c r="FB56" s="394"/>
      <c r="FC56" s="394"/>
      <c r="FD56" s="394"/>
      <c r="FE56" s="394"/>
      <c r="FF56" s="394"/>
      <c r="FG56" s="394"/>
      <c r="FH56" s="394"/>
      <c r="FI56" s="394"/>
      <c r="FJ56" s="394"/>
      <c r="FK56" s="394"/>
      <c r="FL56" s="394"/>
      <c r="FM56" s="394"/>
      <c r="FN56" s="394"/>
      <c r="FO56" s="394"/>
      <c r="FP56" s="394"/>
      <c r="FQ56" s="394"/>
      <c r="FR56" s="394"/>
      <c r="FS56" s="394"/>
      <c r="FT56" s="394"/>
      <c r="FU56" s="394"/>
      <c r="FV56" s="394"/>
      <c r="FW56" s="394"/>
      <c r="FX56" s="394"/>
      <c r="FY56" s="394"/>
      <c r="FZ56" s="394"/>
      <c r="GA56" s="394"/>
      <c r="GB56" s="394"/>
      <c r="GC56" s="394"/>
      <c r="GD56" s="394"/>
      <c r="GE56" s="394"/>
      <c r="GF56" s="394"/>
      <c r="GG56" s="394"/>
      <c r="GH56" s="394"/>
      <c r="GI56" s="394"/>
      <c r="GJ56" s="394"/>
      <c r="GK56" s="394"/>
      <c r="GL56" s="394"/>
      <c r="GM56" s="394"/>
      <c r="GN56" s="394"/>
      <c r="GO56" s="394"/>
      <c r="GP56" s="394"/>
      <c r="GQ56" s="394"/>
      <c r="GR56" s="394"/>
      <c r="GS56" s="394"/>
      <c r="GT56" s="394"/>
      <c r="GU56" s="394"/>
      <c r="GV56" s="394"/>
      <c r="GW56" s="394"/>
      <c r="GX56" s="394"/>
      <c r="GY56" s="394"/>
      <c r="GZ56" s="394"/>
      <c r="HA56" s="394"/>
      <c r="HB56" s="394"/>
      <c r="HC56" s="394"/>
      <c r="HD56" s="394"/>
      <c r="HE56" s="394"/>
      <c r="HF56" s="394"/>
      <c r="HG56" s="394"/>
      <c r="HH56" s="394"/>
      <c r="HI56" s="394"/>
      <c r="HJ56" s="394"/>
      <c r="HK56" s="394"/>
      <c r="HL56" s="394"/>
      <c r="HM56" s="394"/>
      <c r="HN56" s="394"/>
      <c r="HO56" s="394"/>
      <c r="HP56" s="394"/>
      <c r="HQ56" s="394"/>
      <c r="HR56" s="394"/>
      <c r="HS56" s="394"/>
      <c r="HT56" s="394"/>
      <c r="HU56" s="394"/>
      <c r="HV56" s="394"/>
      <c r="HW56" s="394"/>
      <c r="HX56" s="394"/>
      <c r="HY56" s="394"/>
      <c r="HZ56" s="394"/>
      <c r="IA56" s="394"/>
      <c r="IB56" s="394"/>
      <c r="IC56" s="394"/>
      <c r="ID56" s="394"/>
      <c r="IE56" s="394"/>
      <c r="IF56" s="394"/>
      <c r="IG56" s="394"/>
      <c r="IH56" s="394"/>
      <c r="II56" s="394"/>
      <c r="IJ56" s="394"/>
      <c r="IK56" s="394"/>
      <c r="IL56" s="394"/>
      <c r="IM56" s="394"/>
      <c r="IN56" s="394"/>
      <c r="IO56" s="394"/>
      <c r="IP56" s="394"/>
      <c r="IQ56" s="394"/>
      <c r="IR56" s="394"/>
      <c r="IS56" s="394"/>
      <c r="IT56" s="394"/>
      <c r="IU56" s="394"/>
      <c r="IV56" s="394"/>
      <c r="IW56" s="394"/>
      <c r="IX56" s="394"/>
    </row>
    <row r="57" spans="1:258" s="417" customFormat="1" ht="19.5" customHeight="1">
      <c r="A57" s="85"/>
      <c r="B57" s="607" t="s">
        <v>1179</v>
      </c>
      <c r="C57" s="608"/>
      <c r="D57" s="615" t="s">
        <v>1098</v>
      </c>
      <c r="E57" s="616"/>
      <c r="F57" s="619" t="s">
        <v>197</v>
      </c>
      <c r="G57" s="507" t="s">
        <v>1093</v>
      </c>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c r="BW57" s="394"/>
      <c r="BX57" s="394"/>
      <c r="BY57" s="394"/>
      <c r="BZ57" s="394"/>
      <c r="CA57" s="394"/>
      <c r="CB57" s="394"/>
      <c r="CC57" s="394"/>
      <c r="CD57" s="394"/>
      <c r="CE57" s="394"/>
      <c r="CF57" s="394"/>
      <c r="CG57" s="394"/>
      <c r="CH57" s="394"/>
      <c r="CI57" s="394"/>
      <c r="CJ57" s="394"/>
      <c r="CK57" s="394"/>
      <c r="CL57" s="394"/>
      <c r="CM57" s="394"/>
      <c r="CN57" s="394"/>
      <c r="CO57" s="394"/>
      <c r="CP57" s="394"/>
      <c r="CQ57" s="394"/>
      <c r="CR57" s="394"/>
      <c r="CS57" s="394"/>
      <c r="CT57" s="394"/>
      <c r="CU57" s="394"/>
      <c r="CV57" s="394"/>
      <c r="CW57" s="394"/>
      <c r="CX57" s="394"/>
      <c r="CY57" s="394"/>
      <c r="CZ57" s="394"/>
      <c r="DA57" s="394"/>
      <c r="DB57" s="394"/>
      <c r="DC57" s="394"/>
      <c r="DD57" s="394"/>
      <c r="DE57" s="394"/>
      <c r="DF57" s="394"/>
      <c r="DG57" s="394"/>
      <c r="DH57" s="394"/>
      <c r="DI57" s="394"/>
      <c r="DJ57" s="394"/>
      <c r="DK57" s="394"/>
      <c r="DL57" s="394"/>
      <c r="DM57" s="394"/>
      <c r="DN57" s="394"/>
      <c r="DO57" s="394"/>
      <c r="DP57" s="394"/>
      <c r="DQ57" s="394"/>
      <c r="DR57" s="394"/>
      <c r="DS57" s="394"/>
      <c r="DT57" s="394"/>
      <c r="DU57" s="394"/>
      <c r="DV57" s="394"/>
      <c r="DW57" s="394"/>
      <c r="DX57" s="394"/>
      <c r="DY57" s="394"/>
      <c r="DZ57" s="394"/>
      <c r="EA57" s="394"/>
      <c r="EB57" s="394"/>
      <c r="EC57" s="394"/>
      <c r="ED57" s="394"/>
      <c r="EE57" s="394"/>
      <c r="EF57" s="394"/>
      <c r="EG57" s="394"/>
      <c r="EH57" s="394"/>
      <c r="EI57" s="394"/>
      <c r="EJ57" s="394"/>
      <c r="EK57" s="394"/>
      <c r="EL57" s="394"/>
      <c r="EM57" s="394"/>
      <c r="EN57" s="394"/>
      <c r="EO57" s="394"/>
      <c r="EP57" s="394"/>
      <c r="EQ57" s="394"/>
      <c r="ER57" s="394"/>
      <c r="ES57" s="394"/>
      <c r="ET57" s="394"/>
      <c r="EU57" s="394"/>
      <c r="EV57" s="394"/>
      <c r="EW57" s="394"/>
      <c r="EX57" s="394"/>
      <c r="EY57" s="394"/>
      <c r="EZ57" s="394"/>
      <c r="FA57" s="394"/>
      <c r="FB57" s="394"/>
      <c r="FC57" s="394"/>
      <c r="FD57" s="394"/>
      <c r="FE57" s="394"/>
      <c r="FF57" s="394"/>
      <c r="FG57" s="394"/>
      <c r="FH57" s="394"/>
      <c r="FI57" s="394"/>
      <c r="FJ57" s="394"/>
      <c r="FK57" s="394"/>
      <c r="FL57" s="394"/>
      <c r="FM57" s="394"/>
      <c r="FN57" s="394"/>
      <c r="FO57" s="394"/>
      <c r="FP57" s="394"/>
      <c r="FQ57" s="394"/>
      <c r="FR57" s="394"/>
      <c r="FS57" s="394"/>
      <c r="FT57" s="394"/>
      <c r="FU57" s="394"/>
      <c r="FV57" s="394"/>
      <c r="FW57" s="394"/>
      <c r="FX57" s="394"/>
      <c r="FY57" s="394"/>
      <c r="FZ57" s="394"/>
      <c r="GA57" s="394"/>
      <c r="GB57" s="394"/>
      <c r="GC57" s="394"/>
      <c r="GD57" s="394"/>
      <c r="GE57" s="394"/>
      <c r="GF57" s="394"/>
      <c r="GG57" s="394"/>
      <c r="GH57" s="394"/>
      <c r="GI57" s="394"/>
      <c r="GJ57" s="394"/>
      <c r="GK57" s="394"/>
      <c r="GL57" s="394"/>
      <c r="GM57" s="394"/>
      <c r="GN57" s="394"/>
      <c r="GO57" s="394"/>
      <c r="GP57" s="394"/>
      <c r="GQ57" s="394"/>
      <c r="GR57" s="394"/>
      <c r="GS57" s="394"/>
      <c r="GT57" s="394"/>
      <c r="GU57" s="394"/>
      <c r="GV57" s="394"/>
      <c r="GW57" s="394"/>
      <c r="GX57" s="394"/>
      <c r="GY57" s="394"/>
      <c r="GZ57" s="394"/>
      <c r="HA57" s="394"/>
      <c r="HB57" s="394"/>
      <c r="HC57" s="394"/>
      <c r="HD57" s="394"/>
      <c r="HE57" s="394"/>
      <c r="HF57" s="394"/>
      <c r="HG57" s="394"/>
      <c r="HH57" s="394"/>
      <c r="HI57" s="394"/>
      <c r="HJ57" s="394"/>
      <c r="HK57" s="394"/>
      <c r="HL57" s="394"/>
      <c r="HM57" s="394"/>
      <c r="HN57" s="394"/>
      <c r="HO57" s="394"/>
      <c r="HP57" s="394"/>
      <c r="HQ57" s="394"/>
      <c r="HR57" s="394"/>
      <c r="HS57" s="394"/>
      <c r="HT57" s="394"/>
      <c r="HU57" s="394"/>
      <c r="HV57" s="394"/>
      <c r="HW57" s="394"/>
      <c r="HX57" s="394"/>
      <c r="HY57" s="394"/>
      <c r="HZ57" s="394"/>
      <c r="IA57" s="394"/>
      <c r="IB57" s="394"/>
      <c r="IC57" s="394"/>
      <c r="ID57" s="394"/>
      <c r="IE57" s="394"/>
      <c r="IF57" s="394"/>
      <c r="IG57" s="394"/>
      <c r="IH57" s="394"/>
      <c r="II57" s="394"/>
      <c r="IJ57" s="394"/>
      <c r="IK57" s="394"/>
      <c r="IL57" s="394"/>
      <c r="IM57" s="394"/>
      <c r="IN57" s="394"/>
      <c r="IO57" s="394"/>
      <c r="IP57" s="394"/>
      <c r="IQ57" s="394"/>
      <c r="IR57" s="394"/>
      <c r="IS57" s="394"/>
      <c r="IT57" s="394"/>
      <c r="IU57" s="394"/>
      <c r="IV57" s="394"/>
      <c r="IW57" s="394"/>
      <c r="IX57" s="394"/>
    </row>
    <row r="58" spans="1:258" s="417" customFormat="1" ht="19.5" customHeight="1">
      <c r="A58" s="85"/>
      <c r="B58" s="609"/>
      <c r="C58" s="610"/>
      <c r="D58" s="617"/>
      <c r="E58" s="618"/>
      <c r="F58" s="602"/>
      <c r="G58" s="507" t="s">
        <v>1094</v>
      </c>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c r="BW58" s="394"/>
      <c r="BX58" s="394"/>
      <c r="BY58" s="394"/>
      <c r="BZ58" s="394"/>
      <c r="CA58" s="394"/>
      <c r="CB58" s="394"/>
      <c r="CC58" s="394"/>
      <c r="CD58" s="394"/>
      <c r="CE58" s="394"/>
      <c r="CF58" s="394"/>
      <c r="CG58" s="394"/>
      <c r="CH58" s="394"/>
      <c r="CI58" s="394"/>
      <c r="CJ58" s="394"/>
      <c r="CK58" s="394"/>
      <c r="CL58" s="394"/>
      <c r="CM58" s="394"/>
      <c r="CN58" s="394"/>
      <c r="CO58" s="394"/>
      <c r="CP58" s="394"/>
      <c r="CQ58" s="394"/>
      <c r="CR58" s="394"/>
      <c r="CS58" s="394"/>
      <c r="CT58" s="394"/>
      <c r="CU58" s="394"/>
      <c r="CV58" s="394"/>
      <c r="CW58" s="394"/>
      <c r="CX58" s="394"/>
      <c r="CY58" s="394"/>
      <c r="CZ58" s="394"/>
      <c r="DA58" s="394"/>
      <c r="DB58" s="394"/>
      <c r="DC58" s="394"/>
      <c r="DD58" s="394"/>
      <c r="DE58" s="394"/>
      <c r="DF58" s="394"/>
      <c r="DG58" s="394"/>
      <c r="DH58" s="394"/>
      <c r="DI58" s="394"/>
      <c r="DJ58" s="394"/>
      <c r="DK58" s="394"/>
      <c r="DL58" s="394"/>
      <c r="DM58" s="394"/>
      <c r="DN58" s="394"/>
      <c r="DO58" s="394"/>
      <c r="DP58" s="394"/>
      <c r="DQ58" s="394"/>
      <c r="DR58" s="394"/>
      <c r="DS58" s="394"/>
      <c r="DT58" s="394"/>
      <c r="DU58" s="394"/>
      <c r="DV58" s="394"/>
      <c r="DW58" s="394"/>
      <c r="DX58" s="394"/>
      <c r="DY58" s="394"/>
      <c r="DZ58" s="394"/>
      <c r="EA58" s="394"/>
      <c r="EB58" s="394"/>
      <c r="EC58" s="394"/>
      <c r="ED58" s="394"/>
      <c r="EE58" s="394"/>
      <c r="EF58" s="394"/>
      <c r="EG58" s="394"/>
      <c r="EH58" s="394"/>
      <c r="EI58" s="394"/>
      <c r="EJ58" s="394"/>
      <c r="EK58" s="394"/>
      <c r="EL58" s="394"/>
      <c r="EM58" s="394"/>
      <c r="EN58" s="394"/>
      <c r="EO58" s="394"/>
      <c r="EP58" s="394"/>
      <c r="EQ58" s="394"/>
      <c r="ER58" s="394"/>
      <c r="ES58" s="394"/>
      <c r="ET58" s="394"/>
      <c r="EU58" s="394"/>
      <c r="EV58" s="394"/>
      <c r="EW58" s="394"/>
      <c r="EX58" s="394"/>
      <c r="EY58" s="394"/>
      <c r="EZ58" s="394"/>
      <c r="FA58" s="394"/>
      <c r="FB58" s="394"/>
      <c r="FC58" s="394"/>
      <c r="FD58" s="394"/>
      <c r="FE58" s="394"/>
      <c r="FF58" s="394"/>
      <c r="FG58" s="394"/>
      <c r="FH58" s="394"/>
      <c r="FI58" s="394"/>
      <c r="FJ58" s="394"/>
      <c r="FK58" s="394"/>
      <c r="FL58" s="394"/>
      <c r="FM58" s="394"/>
      <c r="FN58" s="394"/>
      <c r="FO58" s="394"/>
      <c r="FP58" s="394"/>
      <c r="FQ58" s="394"/>
      <c r="FR58" s="394"/>
      <c r="FS58" s="394"/>
      <c r="FT58" s="394"/>
      <c r="FU58" s="394"/>
      <c r="FV58" s="394"/>
      <c r="FW58" s="394"/>
      <c r="FX58" s="394"/>
      <c r="FY58" s="394"/>
      <c r="FZ58" s="394"/>
      <c r="GA58" s="394"/>
      <c r="GB58" s="394"/>
      <c r="GC58" s="394"/>
      <c r="GD58" s="394"/>
      <c r="GE58" s="394"/>
      <c r="GF58" s="394"/>
      <c r="GG58" s="394"/>
      <c r="GH58" s="394"/>
      <c r="GI58" s="394"/>
      <c r="GJ58" s="394"/>
      <c r="GK58" s="394"/>
      <c r="GL58" s="394"/>
      <c r="GM58" s="394"/>
      <c r="GN58" s="394"/>
      <c r="GO58" s="394"/>
      <c r="GP58" s="394"/>
      <c r="GQ58" s="394"/>
      <c r="GR58" s="394"/>
      <c r="GS58" s="394"/>
      <c r="GT58" s="394"/>
      <c r="GU58" s="394"/>
      <c r="GV58" s="394"/>
      <c r="GW58" s="394"/>
      <c r="GX58" s="394"/>
      <c r="GY58" s="394"/>
      <c r="GZ58" s="394"/>
      <c r="HA58" s="394"/>
      <c r="HB58" s="394"/>
      <c r="HC58" s="394"/>
      <c r="HD58" s="394"/>
      <c r="HE58" s="394"/>
      <c r="HF58" s="394"/>
      <c r="HG58" s="394"/>
      <c r="HH58" s="394"/>
      <c r="HI58" s="394"/>
      <c r="HJ58" s="394"/>
      <c r="HK58" s="394"/>
      <c r="HL58" s="394"/>
      <c r="HM58" s="394"/>
      <c r="HN58" s="394"/>
      <c r="HO58" s="394"/>
      <c r="HP58" s="394"/>
      <c r="HQ58" s="394"/>
      <c r="HR58" s="394"/>
      <c r="HS58" s="394"/>
      <c r="HT58" s="394"/>
      <c r="HU58" s="394"/>
      <c r="HV58" s="394"/>
      <c r="HW58" s="394"/>
      <c r="HX58" s="394"/>
      <c r="HY58" s="394"/>
      <c r="HZ58" s="394"/>
      <c r="IA58" s="394"/>
      <c r="IB58" s="394"/>
      <c r="IC58" s="394"/>
      <c r="ID58" s="394"/>
      <c r="IE58" s="394"/>
      <c r="IF58" s="394"/>
      <c r="IG58" s="394"/>
      <c r="IH58" s="394"/>
      <c r="II58" s="394"/>
      <c r="IJ58" s="394"/>
      <c r="IK58" s="394"/>
      <c r="IL58" s="394"/>
      <c r="IM58" s="394"/>
      <c r="IN58" s="394"/>
      <c r="IO58" s="394"/>
      <c r="IP58" s="394"/>
      <c r="IQ58" s="394"/>
      <c r="IR58" s="394"/>
      <c r="IS58" s="394"/>
      <c r="IT58" s="394"/>
      <c r="IU58" s="394"/>
      <c r="IV58" s="394"/>
      <c r="IW58" s="394"/>
      <c r="IX58" s="394"/>
    </row>
    <row r="59" spans="1:258" s="417" customFormat="1" ht="19.5" customHeight="1">
      <c r="A59" s="85"/>
      <c r="B59" s="599" t="s">
        <v>832</v>
      </c>
      <c r="C59" s="600"/>
      <c r="D59" s="590"/>
      <c r="E59" s="590"/>
      <c r="F59" s="591"/>
      <c r="G59" s="592"/>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0"/>
      <c r="AL59" s="580"/>
      <c r="AM59" s="580"/>
      <c r="AN59" s="580"/>
      <c r="AO59" s="580"/>
      <c r="AP59" s="580"/>
      <c r="AQ59" s="580"/>
      <c r="AR59" s="580"/>
      <c r="AS59" s="580"/>
      <c r="AT59" s="580"/>
      <c r="AU59" s="580"/>
      <c r="AV59" s="580"/>
      <c r="AW59" s="580"/>
      <c r="AX59" s="580"/>
      <c r="AY59" s="580"/>
      <c r="AZ59" s="580"/>
      <c r="BA59" s="580"/>
      <c r="BB59" s="580"/>
      <c r="BC59" s="580"/>
      <c r="BD59" s="580"/>
      <c r="BE59" s="580"/>
      <c r="BF59" s="580"/>
      <c r="BG59" s="580"/>
      <c r="BH59" s="580"/>
      <c r="BI59" s="580"/>
      <c r="BJ59" s="580"/>
      <c r="BK59" s="580"/>
      <c r="BL59" s="580"/>
      <c r="BM59" s="580"/>
      <c r="BN59" s="580"/>
      <c r="BO59" s="580"/>
      <c r="BP59" s="580"/>
      <c r="BQ59" s="580"/>
      <c r="BR59" s="580"/>
      <c r="BS59" s="580"/>
      <c r="BT59" s="580"/>
      <c r="BU59" s="580"/>
      <c r="BV59" s="580"/>
      <c r="BW59" s="580"/>
      <c r="BX59" s="580"/>
      <c r="BY59" s="580"/>
      <c r="BZ59" s="580"/>
      <c r="CA59" s="580"/>
      <c r="CB59" s="580"/>
      <c r="CC59" s="580"/>
      <c r="CD59" s="580"/>
      <c r="CE59" s="580"/>
      <c r="CF59" s="580"/>
      <c r="CG59" s="580"/>
      <c r="CH59" s="580"/>
      <c r="CI59" s="580"/>
      <c r="CJ59" s="580"/>
      <c r="CK59" s="580"/>
      <c r="CL59" s="580"/>
      <c r="CM59" s="580"/>
      <c r="CN59" s="580"/>
      <c r="CO59" s="580"/>
      <c r="CP59" s="580"/>
      <c r="CQ59" s="580"/>
      <c r="CR59" s="580"/>
      <c r="CS59" s="580"/>
      <c r="CT59" s="580"/>
      <c r="CU59" s="580"/>
      <c r="CV59" s="580"/>
      <c r="CW59" s="580"/>
      <c r="CX59" s="580"/>
      <c r="CY59" s="580"/>
      <c r="CZ59" s="580"/>
      <c r="DA59" s="580"/>
      <c r="DB59" s="580"/>
      <c r="DC59" s="580"/>
      <c r="DD59" s="580"/>
      <c r="DE59" s="580"/>
      <c r="DF59" s="580"/>
      <c r="DG59" s="580"/>
      <c r="DH59" s="580"/>
      <c r="DI59" s="580"/>
      <c r="DJ59" s="580"/>
      <c r="DK59" s="580"/>
      <c r="DL59" s="580"/>
      <c r="DM59" s="580"/>
      <c r="DN59" s="580"/>
      <c r="DO59" s="580"/>
      <c r="DP59" s="580"/>
      <c r="DQ59" s="580"/>
      <c r="DR59" s="580"/>
      <c r="DS59" s="580"/>
      <c r="DT59" s="580"/>
      <c r="DU59" s="580"/>
      <c r="DV59" s="580"/>
      <c r="DW59" s="580"/>
      <c r="DX59" s="580"/>
      <c r="DY59" s="580"/>
      <c r="DZ59" s="580"/>
      <c r="EA59" s="580"/>
      <c r="EB59" s="580"/>
      <c r="EC59" s="580"/>
      <c r="ED59" s="580"/>
      <c r="EE59" s="580"/>
      <c r="EF59" s="580"/>
      <c r="EG59" s="580"/>
      <c r="EH59" s="580"/>
      <c r="EI59" s="580"/>
      <c r="EJ59" s="580"/>
      <c r="EK59" s="580"/>
      <c r="EL59" s="580"/>
      <c r="EM59" s="580"/>
      <c r="EN59" s="580"/>
      <c r="EO59" s="580"/>
      <c r="EP59" s="580"/>
      <c r="EQ59" s="580"/>
      <c r="ER59" s="580"/>
      <c r="ES59" s="580"/>
      <c r="ET59" s="580"/>
      <c r="EU59" s="580"/>
      <c r="EV59" s="580"/>
      <c r="EW59" s="580"/>
      <c r="EX59" s="580"/>
      <c r="EY59" s="580"/>
      <c r="EZ59" s="580"/>
      <c r="FA59" s="580"/>
      <c r="FB59" s="580"/>
      <c r="FC59" s="580"/>
      <c r="FD59" s="580"/>
      <c r="FE59" s="580"/>
      <c r="FF59" s="580"/>
      <c r="FG59" s="580"/>
      <c r="FH59" s="580"/>
      <c r="FI59" s="580"/>
      <c r="FJ59" s="580"/>
      <c r="FK59" s="580"/>
      <c r="FL59" s="580"/>
      <c r="FM59" s="580"/>
      <c r="FN59" s="580"/>
      <c r="FO59" s="580"/>
      <c r="FP59" s="580"/>
      <c r="FQ59" s="580"/>
      <c r="FR59" s="580"/>
      <c r="FS59" s="580"/>
      <c r="FT59" s="580"/>
      <c r="FU59" s="580"/>
      <c r="FV59" s="580"/>
      <c r="FW59" s="580"/>
      <c r="FX59" s="580"/>
      <c r="FY59" s="580"/>
      <c r="FZ59" s="580"/>
      <c r="GA59" s="580"/>
      <c r="GB59" s="580"/>
      <c r="GC59" s="580"/>
      <c r="GD59" s="580"/>
      <c r="GE59" s="580"/>
      <c r="GF59" s="580"/>
      <c r="GG59" s="580"/>
      <c r="GH59" s="580"/>
      <c r="GI59" s="580"/>
      <c r="GJ59" s="580"/>
      <c r="GK59" s="580"/>
      <c r="GL59" s="580"/>
      <c r="GM59" s="580"/>
      <c r="GN59" s="580"/>
      <c r="GO59" s="580"/>
      <c r="GP59" s="580"/>
      <c r="GQ59" s="580"/>
      <c r="GR59" s="580"/>
      <c r="GS59" s="580"/>
      <c r="GT59" s="580"/>
      <c r="GU59" s="580"/>
      <c r="GV59" s="580"/>
      <c r="GW59" s="580"/>
      <c r="GX59" s="580"/>
      <c r="GY59" s="580"/>
      <c r="GZ59" s="580"/>
      <c r="HA59" s="580"/>
      <c r="HB59" s="580"/>
      <c r="HC59" s="580"/>
      <c r="HD59" s="580"/>
      <c r="HE59" s="580"/>
      <c r="HF59" s="580"/>
      <c r="HG59" s="580"/>
      <c r="HH59" s="580"/>
      <c r="HI59" s="580"/>
      <c r="HJ59" s="580"/>
      <c r="HK59" s="580"/>
      <c r="HL59" s="580"/>
      <c r="HM59" s="580"/>
      <c r="HN59" s="580"/>
      <c r="HO59" s="580"/>
      <c r="HP59" s="580"/>
      <c r="HQ59" s="580"/>
      <c r="HR59" s="580"/>
      <c r="HS59" s="580"/>
      <c r="HT59" s="580"/>
      <c r="HU59" s="580"/>
      <c r="HV59" s="580"/>
      <c r="HW59" s="580"/>
      <c r="HX59" s="580"/>
      <c r="HY59" s="580"/>
      <c r="HZ59" s="580"/>
      <c r="IA59" s="580"/>
      <c r="IB59" s="580"/>
      <c r="IC59" s="580"/>
      <c r="ID59" s="580"/>
      <c r="IE59" s="580"/>
      <c r="IF59" s="580"/>
      <c r="IG59" s="580"/>
      <c r="IH59" s="580"/>
      <c r="II59" s="580"/>
      <c r="IJ59" s="580"/>
      <c r="IK59" s="580"/>
      <c r="IL59" s="580"/>
      <c r="IM59" s="580"/>
      <c r="IN59" s="580"/>
      <c r="IO59" s="580"/>
      <c r="IP59" s="580"/>
      <c r="IQ59" s="580"/>
      <c r="IR59" s="580"/>
      <c r="IS59" s="580"/>
      <c r="IT59" s="580"/>
      <c r="IU59" s="580"/>
      <c r="IV59" s="580"/>
      <c r="IW59" s="580"/>
      <c r="IX59" s="580"/>
    </row>
    <row r="60" spans="1:258" s="417" customFormat="1" ht="19.5" customHeight="1">
      <c r="A60" s="85"/>
      <c r="B60" s="597" t="s">
        <v>1179</v>
      </c>
      <c r="C60" s="598"/>
      <c r="D60" s="578" t="s">
        <v>1185</v>
      </c>
      <c r="E60" s="579"/>
      <c r="F60" s="509" t="s">
        <v>1179</v>
      </c>
      <c r="G60" s="507" t="s">
        <v>1184</v>
      </c>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0"/>
      <c r="AL60" s="580"/>
      <c r="AM60" s="580"/>
      <c r="AN60" s="580"/>
      <c r="AO60" s="580"/>
      <c r="AP60" s="580"/>
      <c r="AQ60" s="580"/>
      <c r="AR60" s="580"/>
      <c r="AS60" s="580"/>
      <c r="AT60" s="580"/>
      <c r="AU60" s="580"/>
      <c r="AV60" s="580"/>
      <c r="AW60" s="580"/>
      <c r="AX60" s="580"/>
      <c r="AY60" s="580"/>
      <c r="AZ60" s="580"/>
      <c r="BA60" s="580"/>
      <c r="BB60" s="580"/>
      <c r="BC60" s="580"/>
      <c r="BD60" s="580"/>
      <c r="BE60" s="580"/>
      <c r="BF60" s="580"/>
      <c r="BG60" s="580"/>
      <c r="BH60" s="580"/>
      <c r="BI60" s="580"/>
      <c r="BJ60" s="580"/>
      <c r="BK60" s="580"/>
      <c r="BL60" s="580"/>
      <c r="BM60" s="580"/>
      <c r="BN60" s="580"/>
      <c r="BO60" s="580"/>
      <c r="BP60" s="580"/>
      <c r="BQ60" s="580"/>
      <c r="BR60" s="580"/>
      <c r="BS60" s="580"/>
      <c r="BT60" s="580"/>
      <c r="BU60" s="580"/>
      <c r="BV60" s="580"/>
      <c r="BW60" s="580"/>
      <c r="BX60" s="580"/>
      <c r="BY60" s="580"/>
      <c r="BZ60" s="580"/>
      <c r="CA60" s="580"/>
      <c r="CB60" s="580"/>
      <c r="CC60" s="580"/>
      <c r="CD60" s="580"/>
      <c r="CE60" s="580"/>
      <c r="CF60" s="580"/>
      <c r="CG60" s="580"/>
      <c r="CH60" s="580"/>
      <c r="CI60" s="580"/>
      <c r="CJ60" s="580"/>
      <c r="CK60" s="580"/>
      <c r="CL60" s="580"/>
      <c r="CM60" s="580"/>
      <c r="CN60" s="580"/>
      <c r="CO60" s="580"/>
      <c r="CP60" s="580"/>
      <c r="CQ60" s="580"/>
      <c r="CR60" s="580"/>
      <c r="CS60" s="580"/>
      <c r="CT60" s="580"/>
      <c r="CU60" s="580"/>
      <c r="CV60" s="580"/>
      <c r="CW60" s="580"/>
      <c r="CX60" s="580"/>
      <c r="CY60" s="580"/>
      <c r="CZ60" s="580"/>
      <c r="DA60" s="580"/>
      <c r="DB60" s="580"/>
      <c r="DC60" s="580"/>
      <c r="DD60" s="580"/>
      <c r="DE60" s="580"/>
      <c r="DF60" s="580"/>
      <c r="DG60" s="580"/>
      <c r="DH60" s="580"/>
      <c r="DI60" s="580"/>
      <c r="DJ60" s="580"/>
      <c r="DK60" s="580"/>
      <c r="DL60" s="580"/>
      <c r="DM60" s="580"/>
      <c r="DN60" s="580"/>
      <c r="DO60" s="580"/>
      <c r="DP60" s="580"/>
      <c r="DQ60" s="580"/>
      <c r="DR60" s="580"/>
      <c r="DS60" s="580"/>
      <c r="DT60" s="580"/>
      <c r="DU60" s="580"/>
      <c r="DV60" s="580"/>
      <c r="DW60" s="580"/>
      <c r="DX60" s="580"/>
      <c r="DY60" s="580"/>
      <c r="DZ60" s="580"/>
      <c r="EA60" s="580"/>
      <c r="EB60" s="580"/>
      <c r="EC60" s="580"/>
      <c r="ED60" s="580"/>
      <c r="EE60" s="580"/>
      <c r="EF60" s="580"/>
      <c r="EG60" s="580"/>
      <c r="EH60" s="580"/>
      <c r="EI60" s="580"/>
      <c r="EJ60" s="580"/>
      <c r="EK60" s="580"/>
      <c r="EL60" s="580"/>
      <c r="EM60" s="580"/>
      <c r="EN60" s="580"/>
      <c r="EO60" s="580"/>
      <c r="EP60" s="580"/>
      <c r="EQ60" s="580"/>
      <c r="ER60" s="580"/>
      <c r="ES60" s="580"/>
      <c r="ET60" s="580"/>
      <c r="EU60" s="580"/>
      <c r="EV60" s="580"/>
      <c r="EW60" s="580"/>
      <c r="EX60" s="580"/>
      <c r="EY60" s="580"/>
      <c r="EZ60" s="580"/>
      <c r="FA60" s="580"/>
      <c r="FB60" s="580"/>
      <c r="FC60" s="580"/>
      <c r="FD60" s="580"/>
      <c r="FE60" s="580"/>
      <c r="FF60" s="580"/>
      <c r="FG60" s="580"/>
      <c r="FH60" s="580"/>
      <c r="FI60" s="580"/>
      <c r="FJ60" s="580"/>
      <c r="FK60" s="580"/>
      <c r="FL60" s="580"/>
      <c r="FM60" s="580"/>
      <c r="FN60" s="580"/>
      <c r="FO60" s="580"/>
      <c r="FP60" s="580"/>
      <c r="FQ60" s="580"/>
      <c r="FR60" s="580"/>
      <c r="FS60" s="580"/>
      <c r="FT60" s="580"/>
      <c r="FU60" s="580"/>
      <c r="FV60" s="580"/>
      <c r="FW60" s="580"/>
      <c r="FX60" s="580"/>
      <c r="FY60" s="580"/>
      <c r="FZ60" s="580"/>
      <c r="GA60" s="580"/>
      <c r="GB60" s="580"/>
      <c r="GC60" s="580"/>
      <c r="GD60" s="580"/>
      <c r="GE60" s="580"/>
      <c r="GF60" s="580"/>
      <c r="GG60" s="580"/>
      <c r="GH60" s="580"/>
      <c r="GI60" s="580"/>
      <c r="GJ60" s="580"/>
      <c r="GK60" s="580"/>
      <c r="GL60" s="580"/>
      <c r="GM60" s="580"/>
      <c r="GN60" s="580"/>
      <c r="GO60" s="580"/>
      <c r="GP60" s="580"/>
      <c r="GQ60" s="580"/>
      <c r="GR60" s="580"/>
      <c r="GS60" s="580"/>
      <c r="GT60" s="580"/>
      <c r="GU60" s="580"/>
      <c r="GV60" s="580"/>
      <c r="GW60" s="580"/>
      <c r="GX60" s="580"/>
      <c r="GY60" s="580"/>
      <c r="GZ60" s="580"/>
      <c r="HA60" s="580"/>
      <c r="HB60" s="580"/>
      <c r="HC60" s="580"/>
      <c r="HD60" s="580"/>
      <c r="HE60" s="580"/>
      <c r="HF60" s="580"/>
      <c r="HG60" s="580"/>
      <c r="HH60" s="580"/>
      <c r="HI60" s="580"/>
      <c r="HJ60" s="580"/>
      <c r="HK60" s="580"/>
      <c r="HL60" s="580"/>
      <c r="HM60" s="580"/>
      <c r="HN60" s="580"/>
      <c r="HO60" s="580"/>
      <c r="HP60" s="580"/>
      <c r="HQ60" s="580"/>
      <c r="HR60" s="580"/>
      <c r="HS60" s="580"/>
      <c r="HT60" s="580"/>
      <c r="HU60" s="580"/>
      <c r="HV60" s="580"/>
      <c r="HW60" s="580"/>
      <c r="HX60" s="580"/>
      <c r="HY60" s="580"/>
      <c r="HZ60" s="580"/>
      <c r="IA60" s="580"/>
      <c r="IB60" s="580"/>
      <c r="IC60" s="580"/>
      <c r="ID60" s="580"/>
      <c r="IE60" s="580"/>
      <c r="IF60" s="580"/>
      <c r="IG60" s="580"/>
      <c r="IH60" s="580"/>
      <c r="II60" s="580"/>
      <c r="IJ60" s="580"/>
      <c r="IK60" s="580"/>
      <c r="IL60" s="580"/>
      <c r="IM60" s="580"/>
      <c r="IN60" s="580"/>
      <c r="IO60" s="580"/>
      <c r="IP60" s="580"/>
      <c r="IQ60" s="580"/>
      <c r="IR60" s="580"/>
      <c r="IS60" s="580"/>
      <c r="IT60" s="580"/>
      <c r="IU60" s="580"/>
      <c r="IV60" s="580"/>
      <c r="IW60" s="580"/>
      <c r="IX60" s="580"/>
    </row>
    <row r="61" spans="1:258" s="417" customFormat="1" ht="19.5" customHeight="1">
      <c r="A61" s="85"/>
      <c r="B61" s="597" t="s">
        <v>1179</v>
      </c>
      <c r="C61" s="598"/>
      <c r="D61" s="578" t="s">
        <v>1186</v>
      </c>
      <c r="E61" s="579"/>
      <c r="F61" s="509" t="s">
        <v>1179</v>
      </c>
      <c r="G61" s="507" t="s">
        <v>1183</v>
      </c>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0"/>
      <c r="AL61" s="580"/>
      <c r="AM61" s="580"/>
      <c r="AN61" s="580"/>
      <c r="AO61" s="580"/>
      <c r="AP61" s="580"/>
      <c r="AQ61" s="580"/>
      <c r="AR61" s="580"/>
      <c r="AS61" s="580"/>
      <c r="AT61" s="580"/>
      <c r="AU61" s="580"/>
      <c r="AV61" s="580"/>
      <c r="AW61" s="580"/>
      <c r="AX61" s="580"/>
      <c r="AY61" s="580"/>
      <c r="AZ61" s="580"/>
      <c r="BA61" s="580"/>
      <c r="BB61" s="580"/>
      <c r="BC61" s="580"/>
      <c r="BD61" s="580"/>
      <c r="BE61" s="580"/>
      <c r="BF61" s="580"/>
      <c r="BG61" s="580"/>
      <c r="BH61" s="580"/>
      <c r="BI61" s="580"/>
      <c r="BJ61" s="580"/>
      <c r="BK61" s="580"/>
      <c r="BL61" s="580"/>
      <c r="BM61" s="580"/>
      <c r="BN61" s="580"/>
      <c r="BO61" s="580"/>
      <c r="BP61" s="580"/>
      <c r="BQ61" s="580"/>
      <c r="BR61" s="580"/>
      <c r="BS61" s="580"/>
      <c r="BT61" s="580"/>
      <c r="BU61" s="580"/>
      <c r="BV61" s="580"/>
      <c r="BW61" s="580"/>
      <c r="BX61" s="580"/>
      <c r="BY61" s="580"/>
      <c r="BZ61" s="580"/>
      <c r="CA61" s="580"/>
      <c r="CB61" s="580"/>
      <c r="CC61" s="580"/>
      <c r="CD61" s="580"/>
      <c r="CE61" s="580"/>
      <c r="CF61" s="580"/>
      <c r="CG61" s="580"/>
      <c r="CH61" s="580"/>
      <c r="CI61" s="580"/>
      <c r="CJ61" s="580"/>
      <c r="CK61" s="580"/>
      <c r="CL61" s="580"/>
      <c r="CM61" s="580"/>
      <c r="CN61" s="580"/>
      <c r="CO61" s="580"/>
      <c r="CP61" s="580"/>
      <c r="CQ61" s="580"/>
      <c r="CR61" s="580"/>
      <c r="CS61" s="580"/>
      <c r="CT61" s="580"/>
      <c r="CU61" s="580"/>
      <c r="CV61" s="580"/>
      <c r="CW61" s="580"/>
      <c r="CX61" s="580"/>
      <c r="CY61" s="580"/>
      <c r="CZ61" s="580"/>
      <c r="DA61" s="580"/>
      <c r="DB61" s="580"/>
      <c r="DC61" s="580"/>
      <c r="DD61" s="580"/>
      <c r="DE61" s="580"/>
      <c r="DF61" s="580"/>
      <c r="DG61" s="580"/>
      <c r="DH61" s="580"/>
      <c r="DI61" s="580"/>
      <c r="DJ61" s="580"/>
      <c r="DK61" s="580"/>
      <c r="DL61" s="580"/>
      <c r="DM61" s="580"/>
      <c r="DN61" s="580"/>
      <c r="DO61" s="580"/>
      <c r="DP61" s="580"/>
      <c r="DQ61" s="580"/>
      <c r="DR61" s="580"/>
      <c r="DS61" s="580"/>
      <c r="DT61" s="580"/>
      <c r="DU61" s="580"/>
      <c r="DV61" s="580"/>
      <c r="DW61" s="580"/>
      <c r="DX61" s="580"/>
      <c r="DY61" s="580"/>
      <c r="DZ61" s="580"/>
      <c r="EA61" s="580"/>
      <c r="EB61" s="580"/>
      <c r="EC61" s="580"/>
      <c r="ED61" s="580"/>
      <c r="EE61" s="580"/>
      <c r="EF61" s="580"/>
      <c r="EG61" s="580"/>
      <c r="EH61" s="580"/>
      <c r="EI61" s="580"/>
      <c r="EJ61" s="580"/>
      <c r="EK61" s="580"/>
      <c r="EL61" s="580"/>
      <c r="EM61" s="580"/>
      <c r="EN61" s="580"/>
      <c r="EO61" s="580"/>
      <c r="EP61" s="580"/>
      <c r="EQ61" s="580"/>
      <c r="ER61" s="580"/>
      <c r="ES61" s="580"/>
      <c r="ET61" s="580"/>
      <c r="EU61" s="580"/>
      <c r="EV61" s="580"/>
      <c r="EW61" s="580"/>
      <c r="EX61" s="580"/>
      <c r="EY61" s="580"/>
      <c r="EZ61" s="580"/>
      <c r="FA61" s="580"/>
      <c r="FB61" s="580"/>
      <c r="FC61" s="580"/>
      <c r="FD61" s="580"/>
      <c r="FE61" s="580"/>
      <c r="FF61" s="580"/>
      <c r="FG61" s="580"/>
      <c r="FH61" s="580"/>
      <c r="FI61" s="580"/>
      <c r="FJ61" s="580"/>
      <c r="FK61" s="580"/>
      <c r="FL61" s="580"/>
      <c r="FM61" s="580"/>
      <c r="FN61" s="580"/>
      <c r="FO61" s="580"/>
      <c r="FP61" s="580"/>
      <c r="FQ61" s="580"/>
      <c r="FR61" s="580"/>
      <c r="FS61" s="580"/>
      <c r="FT61" s="580"/>
      <c r="FU61" s="580"/>
      <c r="FV61" s="580"/>
      <c r="FW61" s="580"/>
      <c r="FX61" s="580"/>
      <c r="FY61" s="580"/>
      <c r="FZ61" s="580"/>
      <c r="GA61" s="580"/>
      <c r="GB61" s="580"/>
      <c r="GC61" s="580"/>
      <c r="GD61" s="580"/>
      <c r="GE61" s="580"/>
      <c r="GF61" s="580"/>
      <c r="GG61" s="580"/>
      <c r="GH61" s="580"/>
      <c r="GI61" s="580"/>
      <c r="GJ61" s="580"/>
      <c r="GK61" s="580"/>
      <c r="GL61" s="580"/>
      <c r="GM61" s="580"/>
      <c r="GN61" s="580"/>
      <c r="GO61" s="580"/>
      <c r="GP61" s="580"/>
      <c r="GQ61" s="580"/>
      <c r="GR61" s="580"/>
      <c r="GS61" s="580"/>
      <c r="GT61" s="580"/>
      <c r="GU61" s="580"/>
      <c r="GV61" s="580"/>
      <c r="GW61" s="580"/>
      <c r="GX61" s="580"/>
      <c r="GY61" s="580"/>
      <c r="GZ61" s="580"/>
      <c r="HA61" s="580"/>
      <c r="HB61" s="580"/>
      <c r="HC61" s="580"/>
      <c r="HD61" s="580"/>
      <c r="HE61" s="580"/>
      <c r="HF61" s="580"/>
      <c r="HG61" s="580"/>
      <c r="HH61" s="580"/>
      <c r="HI61" s="580"/>
      <c r="HJ61" s="580"/>
      <c r="HK61" s="580"/>
      <c r="HL61" s="580"/>
      <c r="HM61" s="580"/>
      <c r="HN61" s="580"/>
      <c r="HO61" s="580"/>
      <c r="HP61" s="580"/>
      <c r="HQ61" s="580"/>
      <c r="HR61" s="580"/>
      <c r="HS61" s="580"/>
      <c r="HT61" s="580"/>
      <c r="HU61" s="580"/>
      <c r="HV61" s="580"/>
      <c r="HW61" s="580"/>
      <c r="HX61" s="580"/>
      <c r="HY61" s="580"/>
      <c r="HZ61" s="580"/>
      <c r="IA61" s="580"/>
      <c r="IB61" s="580"/>
      <c r="IC61" s="580"/>
      <c r="ID61" s="580"/>
      <c r="IE61" s="580"/>
      <c r="IF61" s="580"/>
      <c r="IG61" s="580"/>
      <c r="IH61" s="580"/>
      <c r="II61" s="580"/>
      <c r="IJ61" s="580"/>
      <c r="IK61" s="580"/>
      <c r="IL61" s="580"/>
      <c r="IM61" s="580"/>
      <c r="IN61" s="580"/>
      <c r="IO61" s="580"/>
      <c r="IP61" s="580"/>
      <c r="IQ61" s="580"/>
      <c r="IR61" s="580"/>
      <c r="IS61" s="580"/>
      <c r="IT61" s="580"/>
      <c r="IU61" s="580"/>
      <c r="IV61" s="580"/>
      <c r="IW61" s="580"/>
      <c r="IX61" s="580"/>
    </row>
    <row r="62" spans="1:258" s="417" customFormat="1" ht="7.9" customHeight="1">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c r="FB62" s="394"/>
      <c r="FC62" s="394"/>
      <c r="FD62" s="394"/>
      <c r="FE62" s="394"/>
      <c r="FF62" s="394"/>
      <c r="FG62" s="394"/>
      <c r="FH62" s="394"/>
      <c r="FI62" s="394"/>
      <c r="FJ62" s="394"/>
      <c r="FK62" s="394"/>
      <c r="FL62" s="394"/>
      <c r="FM62" s="394"/>
      <c r="FN62" s="394"/>
      <c r="FO62" s="394"/>
      <c r="FP62" s="394"/>
      <c r="FQ62" s="394"/>
      <c r="FR62" s="394"/>
      <c r="FS62" s="394"/>
      <c r="FT62" s="394"/>
      <c r="FU62" s="394"/>
      <c r="FV62" s="394"/>
      <c r="FW62" s="394"/>
      <c r="FX62" s="394"/>
      <c r="FY62" s="394"/>
      <c r="FZ62" s="394"/>
      <c r="GA62" s="394"/>
      <c r="GB62" s="394"/>
      <c r="GC62" s="394"/>
      <c r="GD62" s="394"/>
      <c r="GE62" s="394"/>
      <c r="GF62" s="394"/>
      <c r="GG62" s="394"/>
      <c r="GH62" s="394"/>
      <c r="GI62" s="394"/>
      <c r="GJ62" s="394"/>
      <c r="GK62" s="394"/>
      <c r="GL62" s="394"/>
      <c r="GM62" s="394"/>
      <c r="GN62" s="394"/>
      <c r="GO62" s="394"/>
      <c r="GP62" s="394"/>
      <c r="GQ62" s="394"/>
      <c r="GR62" s="394"/>
      <c r="GS62" s="394"/>
      <c r="GT62" s="394"/>
      <c r="GU62" s="394"/>
      <c r="GV62" s="394"/>
      <c r="GW62" s="394"/>
      <c r="GX62" s="394"/>
      <c r="GY62" s="394"/>
      <c r="GZ62" s="394"/>
      <c r="HA62" s="394"/>
      <c r="HB62" s="394"/>
      <c r="HC62" s="394"/>
      <c r="HD62" s="394"/>
      <c r="HE62" s="394"/>
      <c r="HF62" s="394"/>
      <c r="HG62" s="394"/>
      <c r="HH62" s="394"/>
      <c r="HI62" s="394"/>
      <c r="HJ62" s="394"/>
      <c r="HK62" s="394"/>
      <c r="HL62" s="394"/>
      <c r="HM62" s="394"/>
      <c r="HN62" s="394"/>
      <c r="HO62" s="394"/>
      <c r="HP62" s="394"/>
      <c r="HQ62" s="394"/>
      <c r="HR62" s="394"/>
      <c r="HS62" s="394"/>
      <c r="HT62" s="394"/>
      <c r="HU62" s="394"/>
      <c r="HV62" s="394"/>
      <c r="HW62" s="394"/>
      <c r="HX62" s="394"/>
      <c r="HY62" s="394"/>
      <c r="HZ62" s="394"/>
      <c r="IA62" s="394"/>
      <c r="IB62" s="394"/>
      <c r="IC62" s="394"/>
      <c r="ID62" s="394"/>
      <c r="IE62" s="394"/>
      <c r="IF62" s="394"/>
      <c r="IG62" s="394"/>
      <c r="IH62" s="394"/>
      <c r="II62" s="394"/>
      <c r="IJ62" s="394"/>
      <c r="IK62" s="394"/>
      <c r="IL62" s="394"/>
      <c r="IM62" s="394"/>
      <c r="IN62" s="394"/>
      <c r="IO62" s="394"/>
      <c r="IP62" s="394"/>
      <c r="IQ62" s="394"/>
      <c r="IR62" s="394"/>
      <c r="IS62" s="394"/>
      <c r="IT62" s="394"/>
      <c r="IU62" s="394"/>
      <c r="IV62" s="394"/>
      <c r="IW62" s="394"/>
      <c r="IX62" s="394"/>
    </row>
    <row r="63" spans="1:258" s="417" customFormat="1" ht="11.25" customHeight="1">
      <c r="A63" s="24"/>
      <c r="B63" s="24"/>
      <c r="C63" s="25"/>
      <c r="D63" s="24"/>
      <c r="E63" s="24"/>
      <c r="F63" s="24"/>
      <c r="G63" s="24"/>
      <c r="H63" s="26"/>
      <c r="I63" s="128"/>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0"/>
      <c r="AY63" s="620"/>
      <c r="AZ63" s="620"/>
      <c r="BA63" s="620"/>
      <c r="BB63" s="620"/>
      <c r="BC63" s="620"/>
      <c r="BD63" s="620"/>
      <c r="BE63" s="620"/>
      <c r="BF63" s="620"/>
      <c r="BG63" s="620"/>
      <c r="BH63" s="620"/>
      <c r="BI63" s="620"/>
      <c r="BJ63" s="620"/>
      <c r="BK63" s="620"/>
      <c r="BL63" s="620"/>
      <c r="BM63" s="620"/>
      <c r="BN63" s="620"/>
      <c r="BO63" s="620"/>
      <c r="BP63" s="620"/>
      <c r="BQ63" s="620"/>
      <c r="BR63" s="620"/>
      <c r="BS63" s="620"/>
      <c r="BT63" s="620"/>
      <c r="BU63" s="620"/>
      <c r="BV63" s="620"/>
      <c r="BW63" s="620"/>
      <c r="BX63" s="620"/>
      <c r="BY63" s="620"/>
      <c r="BZ63" s="620"/>
      <c r="CA63" s="620"/>
      <c r="CB63" s="620"/>
      <c r="CC63" s="620"/>
      <c r="CD63" s="620"/>
      <c r="CE63" s="620"/>
      <c r="CF63" s="620"/>
      <c r="CG63" s="620"/>
      <c r="CH63" s="620"/>
      <c r="CI63" s="620"/>
      <c r="CJ63" s="620"/>
      <c r="CK63" s="620"/>
      <c r="CL63" s="620"/>
      <c r="CM63" s="620"/>
      <c r="CN63" s="620"/>
      <c r="CO63" s="620"/>
      <c r="CP63" s="620"/>
      <c r="CQ63" s="620"/>
      <c r="CR63" s="620"/>
      <c r="CS63" s="620"/>
      <c r="CT63" s="620"/>
      <c r="CU63" s="620"/>
      <c r="CV63" s="620"/>
      <c r="CW63" s="620"/>
      <c r="CX63" s="620"/>
      <c r="CY63" s="620"/>
      <c r="CZ63" s="620"/>
      <c r="DA63" s="620"/>
      <c r="DB63" s="620"/>
      <c r="DC63" s="620"/>
      <c r="DD63" s="620"/>
      <c r="DE63" s="620"/>
      <c r="DF63" s="620"/>
      <c r="DG63" s="620"/>
      <c r="DH63" s="620"/>
      <c r="DI63" s="620"/>
      <c r="DJ63" s="620"/>
      <c r="DK63" s="620"/>
      <c r="DL63" s="620"/>
      <c r="DM63" s="620"/>
      <c r="DN63" s="620"/>
      <c r="DO63" s="620"/>
      <c r="DP63" s="620"/>
      <c r="DQ63" s="620"/>
      <c r="DR63" s="620"/>
      <c r="DS63" s="620"/>
      <c r="DT63" s="620"/>
      <c r="DU63" s="620"/>
      <c r="DV63" s="620"/>
      <c r="DW63" s="620"/>
      <c r="DX63" s="620"/>
      <c r="DY63" s="620"/>
      <c r="DZ63" s="620"/>
      <c r="EA63" s="620"/>
      <c r="EB63" s="620"/>
      <c r="EC63" s="620"/>
      <c r="ED63" s="620"/>
      <c r="EE63" s="620"/>
      <c r="EF63" s="620"/>
      <c r="EG63" s="620"/>
      <c r="EH63" s="620"/>
      <c r="EI63" s="620"/>
      <c r="EJ63" s="620"/>
      <c r="EK63" s="620"/>
      <c r="EL63" s="620"/>
      <c r="EM63" s="620"/>
      <c r="EN63" s="620"/>
      <c r="EO63" s="620"/>
      <c r="EP63" s="620"/>
      <c r="EQ63" s="620"/>
      <c r="ER63" s="620"/>
      <c r="ES63" s="620"/>
      <c r="ET63" s="620"/>
      <c r="EU63" s="620"/>
      <c r="EV63" s="620"/>
      <c r="EW63" s="620"/>
      <c r="EX63" s="620"/>
      <c r="EY63" s="620"/>
      <c r="EZ63" s="620"/>
      <c r="FA63" s="620"/>
      <c r="FB63" s="620"/>
      <c r="FC63" s="620"/>
      <c r="FD63" s="620"/>
      <c r="FE63" s="620"/>
      <c r="FF63" s="620"/>
      <c r="FG63" s="620"/>
      <c r="FH63" s="620"/>
      <c r="FI63" s="620"/>
      <c r="FJ63" s="620"/>
      <c r="FK63" s="620"/>
      <c r="FL63" s="620"/>
      <c r="FM63" s="620"/>
      <c r="FN63" s="620"/>
      <c r="FO63" s="620"/>
      <c r="FP63" s="620"/>
      <c r="FQ63" s="620"/>
      <c r="FR63" s="620"/>
      <c r="FS63" s="620"/>
      <c r="FT63" s="620"/>
      <c r="FU63" s="620"/>
      <c r="FV63" s="620"/>
      <c r="FW63" s="620"/>
      <c r="FX63" s="620"/>
      <c r="FY63" s="620"/>
      <c r="FZ63" s="620"/>
      <c r="GA63" s="620"/>
      <c r="GB63" s="620"/>
      <c r="GC63" s="620"/>
      <c r="GD63" s="620"/>
      <c r="GE63" s="620"/>
      <c r="GF63" s="620"/>
      <c r="GG63" s="620"/>
      <c r="GH63" s="620"/>
      <c r="GI63" s="620"/>
      <c r="GJ63" s="620"/>
      <c r="GK63" s="620"/>
      <c r="GL63" s="620"/>
      <c r="GM63" s="620"/>
      <c r="GN63" s="620"/>
      <c r="GO63" s="620"/>
      <c r="GP63" s="620"/>
      <c r="GQ63" s="620"/>
      <c r="GR63" s="620"/>
      <c r="GS63" s="620"/>
      <c r="GT63" s="620"/>
      <c r="GU63" s="620"/>
      <c r="GV63" s="620"/>
      <c r="GW63" s="620"/>
      <c r="GX63" s="620"/>
      <c r="GY63" s="620"/>
      <c r="GZ63" s="620"/>
      <c r="HA63" s="620"/>
      <c r="HB63" s="620"/>
      <c r="HC63" s="620"/>
      <c r="HD63" s="620"/>
      <c r="HE63" s="620"/>
      <c r="HF63" s="620"/>
      <c r="HG63" s="620"/>
      <c r="HH63" s="620"/>
      <c r="HI63" s="620"/>
      <c r="HJ63" s="620"/>
      <c r="HK63" s="620"/>
      <c r="HL63" s="620"/>
      <c r="HM63" s="620"/>
      <c r="HN63" s="620"/>
      <c r="HO63" s="620"/>
      <c r="HP63" s="620"/>
      <c r="HQ63" s="620"/>
      <c r="HR63" s="620"/>
      <c r="HS63" s="620"/>
      <c r="HT63" s="620"/>
      <c r="HU63" s="620"/>
      <c r="HV63" s="620"/>
      <c r="HW63" s="620"/>
      <c r="HX63" s="620"/>
      <c r="HY63" s="620"/>
      <c r="HZ63" s="620"/>
      <c r="IA63" s="620"/>
      <c r="IB63" s="620"/>
      <c r="IC63" s="620"/>
      <c r="ID63" s="620"/>
      <c r="IE63" s="620"/>
      <c r="IF63" s="620"/>
      <c r="IG63" s="620"/>
      <c r="IH63" s="620"/>
      <c r="II63" s="620"/>
      <c r="IJ63" s="620"/>
      <c r="IK63" s="620"/>
      <c r="IL63" s="620"/>
      <c r="IM63" s="620"/>
      <c r="IN63" s="620"/>
      <c r="IO63" s="620"/>
      <c r="IP63" s="620"/>
      <c r="IQ63" s="620"/>
      <c r="IR63" s="620"/>
      <c r="IS63" s="620"/>
      <c r="IT63" s="620"/>
      <c r="IU63" s="620"/>
      <c r="IV63" s="620"/>
      <c r="IW63" s="620"/>
      <c r="IX63" s="394"/>
    </row>
    <row r="64" spans="1:258" s="417" customFormat="1" ht="28.5" customHeight="1">
      <c r="A64" s="417" t="s">
        <v>1061</v>
      </c>
    </row>
    <row r="65" spans="2:8" s="417" customFormat="1" ht="19.5" customHeight="1">
      <c r="B65" s="623" t="s">
        <v>1020</v>
      </c>
      <c r="C65" s="624"/>
      <c r="D65" s="623" t="s">
        <v>434</v>
      </c>
      <c r="E65" s="624"/>
      <c r="F65" s="489" t="s">
        <v>1007</v>
      </c>
      <c r="G65" s="493" t="s">
        <v>37</v>
      </c>
    </row>
    <row r="66" spans="2:8" s="417" customFormat="1" ht="18.75" customHeight="1">
      <c r="B66" s="621"/>
      <c r="C66" s="622"/>
      <c r="D66" s="613" t="s">
        <v>1039</v>
      </c>
      <c r="E66" s="614"/>
      <c r="F66" s="208"/>
      <c r="G66" s="508" t="s">
        <v>1038</v>
      </c>
      <c r="H66" s="491"/>
    </row>
  </sheetData>
  <mergeCells count="399">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6:C66"/>
    <mergeCell ref="D66:E66"/>
    <mergeCell ref="J63:K63"/>
    <mergeCell ref="L63:N63"/>
    <mergeCell ref="O63:Q63"/>
    <mergeCell ref="R63:T63"/>
    <mergeCell ref="U63:W63"/>
    <mergeCell ref="X63:Z63"/>
    <mergeCell ref="AA63:AC63"/>
    <mergeCell ref="B65:C65"/>
    <mergeCell ref="D65:E65"/>
    <mergeCell ref="AD63:AF63"/>
    <mergeCell ref="AG63:AI63"/>
    <mergeCell ref="AJ63:AL63"/>
    <mergeCell ref="AM63:AO63"/>
    <mergeCell ref="AP63:AR63"/>
    <mergeCell ref="AS63:AU63"/>
    <mergeCell ref="AV63:AX63"/>
    <mergeCell ref="AY63:BA63"/>
    <mergeCell ref="BB63:BD63"/>
    <mergeCell ref="BE63:BG63"/>
    <mergeCell ref="BH63:BJ63"/>
    <mergeCell ref="BK63:BM63"/>
    <mergeCell ref="BN63:BP63"/>
    <mergeCell ref="BQ63:BS63"/>
    <mergeCell ref="BT63:BV63"/>
    <mergeCell ref="BW63:BY63"/>
    <mergeCell ref="BZ63:CB63"/>
    <mergeCell ref="CC63:CE63"/>
    <mergeCell ref="CF63:CH63"/>
    <mergeCell ref="CI63:CK63"/>
    <mergeCell ref="CL63:CN63"/>
    <mergeCell ref="CO63:CQ63"/>
    <mergeCell ref="CR63:CT63"/>
    <mergeCell ref="CU63:CW63"/>
    <mergeCell ref="CX63:CZ63"/>
    <mergeCell ref="DA63:DC63"/>
    <mergeCell ref="DD63:DF63"/>
    <mergeCell ref="DG63:DI63"/>
    <mergeCell ref="DJ63:DL63"/>
    <mergeCell ref="DM63:DO63"/>
    <mergeCell ref="DP63:DR63"/>
    <mergeCell ref="DS63:DU63"/>
    <mergeCell ref="DV63:DX63"/>
    <mergeCell ref="DY63:EA63"/>
    <mergeCell ref="EB63:ED63"/>
    <mergeCell ref="EE63:EG63"/>
    <mergeCell ref="EH63:EJ63"/>
    <mergeCell ref="EK63:EM63"/>
    <mergeCell ref="EN63:EP63"/>
    <mergeCell ref="EQ63:ES63"/>
    <mergeCell ref="ET63:EV63"/>
    <mergeCell ref="EW63:EY63"/>
    <mergeCell ref="EZ63:FB63"/>
    <mergeCell ref="FC63:FE63"/>
    <mergeCell ref="FF63:FH63"/>
    <mergeCell ref="FI63:FK63"/>
    <mergeCell ref="FL63:FN63"/>
    <mergeCell ref="FO63:FQ63"/>
    <mergeCell ref="FR63:FT63"/>
    <mergeCell ref="FU63:FW63"/>
    <mergeCell ref="FX63:FZ63"/>
    <mergeCell ref="GA63:GC63"/>
    <mergeCell ref="GD63:GF63"/>
    <mergeCell ref="GG63:GI63"/>
    <mergeCell ref="GJ63:GL63"/>
    <mergeCell ref="GM63:GO63"/>
    <mergeCell ref="GP63:GR63"/>
    <mergeCell ref="GS63:GU63"/>
    <mergeCell ref="GV63:GX63"/>
    <mergeCell ref="GY63:HA63"/>
    <mergeCell ref="HB63:HD63"/>
    <mergeCell ref="HE63:HG63"/>
    <mergeCell ref="HH63:HJ63"/>
    <mergeCell ref="IL63:IN63"/>
    <mergeCell ref="IO63:IQ63"/>
    <mergeCell ref="IR63:IT63"/>
    <mergeCell ref="IU63:IW63"/>
    <mergeCell ref="HK63:HM63"/>
    <mergeCell ref="HN63:HP63"/>
    <mergeCell ref="HQ63:HS63"/>
    <mergeCell ref="HT63:HV63"/>
    <mergeCell ref="HW63:HY63"/>
    <mergeCell ref="HZ63:IB63"/>
    <mergeCell ref="IC63:IE63"/>
    <mergeCell ref="IF63:IH63"/>
    <mergeCell ref="II63:IK63"/>
    <mergeCell ref="B60:C60"/>
    <mergeCell ref="B61:C61"/>
    <mergeCell ref="B59:C59"/>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48" location="参10!A1" display="参10"/>
    <hyperlink ref="G49" location="参12!A1" display="参12"/>
    <hyperlink ref="G50" location="参13!A1" display="参13"/>
    <hyperlink ref="G51" location="参14!A1" display="参14"/>
    <hyperlink ref="G52" location="参17!A1" display="参17"/>
    <hyperlink ref="G53" location="参17_別紙!A1" display="参17_別紙"/>
    <hyperlink ref="G54" location="'収支報告書（金銭出納簿連動）'!A1" display="収支報告書"/>
    <hyperlink ref="G55" location="支出に係る届出!A1" display="支出に係る届出"/>
    <hyperlink ref="G56" location="'活動記録（参考） '!A1" display="活動記録（参考）"/>
    <hyperlink ref="G58" location="'金銭出納簿（前年度）（参考） '!A1" display="金銭出納簿（前年度）（参考）"/>
    <hyperlink ref="G66" location="'実施状況報告（様式2）'!A1" display="実施状況報告（様式2）"/>
    <hyperlink ref="G57" location="金銭出納簿!A1" display="金銭出納簿"/>
    <hyperlink ref="G36" location="別紙８!A1" display="別紙８"/>
    <hyperlink ref="G37" location="別紙９!A1" display="別紙９"/>
    <hyperlink ref="G33" location="別紙６!A1" display="別紙６"/>
    <hyperlink ref="G60" location="'活動記録（多面的機能支払交付金の様式）'!A1" display="活動記録（多面的機能支払交付金の様式）"/>
    <hyperlink ref="G61" location="'金銭出納簿（多面的機能支払交付金の様式）'!A1" display="金銭出納簿（多面的機能支払交付金の様式）"/>
  </hyperlinks>
  <pageMargins left="0.70866141732283472" right="0.70866141732283472" top="0.74803149606299213" bottom="0.74803149606299213" header="0.31496062992125984" footer="0.31496062992125984"/>
  <pageSetup paperSize="9" scale="79" orientation="portrait" r:id="rId1"/>
  <rowBreaks count="1" manualBreakCount="1">
    <brk id="38"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26" zoomScale="99" zoomScaleNormal="80" zoomScaleSheetLayoutView="310" workbookViewId="0">
      <selection activeCell="F20" sqref="F20"/>
    </sheetView>
  </sheetViews>
  <sheetFormatPr defaultRowHeight="18.75"/>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r="1" spans="1:28" s="191" customFormat="1" ht="22.15" customHeight="1">
      <c r="A1" s="190"/>
      <c r="S1" s="190" t="s">
        <v>897</v>
      </c>
      <c r="U1" s="192"/>
    </row>
    <row r="2" spans="1:28" s="190" customFormat="1" ht="23.45" customHeight="1">
      <c r="A2" s="669" t="s">
        <v>437</v>
      </c>
      <c r="B2" s="669"/>
      <c r="C2" s="669"/>
      <c r="D2" s="669"/>
      <c r="E2" s="669"/>
      <c r="F2" s="669"/>
      <c r="G2" s="669"/>
      <c r="H2" s="669"/>
      <c r="I2" s="669"/>
      <c r="J2" s="669"/>
      <c r="K2" s="669"/>
      <c r="L2" s="669"/>
      <c r="M2" s="669"/>
      <c r="N2" s="669"/>
      <c r="O2" s="669"/>
      <c r="P2" s="669"/>
      <c r="Q2" s="669"/>
      <c r="R2" s="669"/>
      <c r="S2" s="669"/>
      <c r="U2" s="192"/>
    </row>
    <row r="3" spans="1:28" s="190" customFormat="1" ht="23.45" customHeight="1">
      <c r="A3" s="193" t="s">
        <v>438</v>
      </c>
      <c r="C3" s="193"/>
      <c r="U3" s="192"/>
    </row>
    <row r="4" spans="1:28" s="190" customFormat="1" ht="40.5" customHeight="1">
      <c r="A4" s="679" t="s">
        <v>439</v>
      </c>
      <c r="B4" s="679"/>
      <c r="C4" s="679"/>
      <c r="D4" s="679"/>
      <c r="E4" s="679"/>
      <c r="F4" s="679"/>
      <c r="G4" s="679"/>
      <c r="H4" s="679"/>
      <c r="I4" s="679"/>
      <c r="J4" s="679"/>
      <c r="K4" s="679"/>
      <c r="L4" s="679"/>
      <c r="M4" s="679"/>
      <c r="N4" s="679"/>
      <c r="O4" s="679"/>
      <c r="P4" s="679"/>
      <c r="Q4" s="679"/>
      <c r="R4" s="679"/>
      <c r="S4" s="679"/>
      <c r="U4" s="192"/>
    </row>
    <row r="5" spans="1:28" s="190" customFormat="1" ht="23.45" hidden="1" customHeight="1">
      <c r="A5" s="193"/>
      <c r="C5" s="193"/>
      <c r="E5" s="194"/>
      <c r="F5" s="195"/>
      <c r="G5" s="196"/>
      <c r="U5" s="197" t="s">
        <v>738</v>
      </c>
    </row>
    <row r="6" spans="1:28" s="190" customFormat="1" ht="18.600000000000001" hidden="1" customHeight="1">
      <c r="A6" s="193"/>
      <c r="C6" s="667" t="s">
        <v>407</v>
      </c>
      <c r="D6" s="668"/>
      <c r="F6" s="709" t="s">
        <v>526</v>
      </c>
      <c r="G6" s="711" t="str">
        <f>IF(S14="", "",S14)</f>
        <v>〇</v>
      </c>
      <c r="U6" s="192"/>
    </row>
    <row r="7" spans="1:28" s="190" customFormat="1" ht="18.600000000000001" hidden="1" customHeight="1">
      <c r="A7" s="193"/>
      <c r="C7" s="667" t="s">
        <v>116</v>
      </c>
      <c r="D7" s="668"/>
      <c r="F7" s="710"/>
      <c r="G7" s="712"/>
      <c r="U7" s="192"/>
    </row>
    <row r="8" spans="1:28" s="190" customFormat="1" ht="18.600000000000001" hidden="1" customHeight="1">
      <c r="A8" s="193"/>
      <c r="C8" s="667" t="s">
        <v>469</v>
      </c>
      <c r="D8" s="668"/>
      <c r="F8" s="709" t="s">
        <v>527</v>
      </c>
      <c r="G8" s="665" t="str">
        <f>IF(S15="", "",S15)</f>
        <v/>
      </c>
      <c r="U8" s="192"/>
    </row>
    <row r="9" spans="1:28" s="190" customFormat="1" ht="18.600000000000001" hidden="1" customHeight="1">
      <c r="A9" s="193"/>
      <c r="C9" s="667" t="s">
        <v>736</v>
      </c>
      <c r="D9" s="668"/>
      <c r="F9" s="710"/>
      <c r="G9" s="666"/>
      <c r="U9" s="192"/>
    </row>
    <row r="10" spans="1:28" s="190" customFormat="1" ht="18.600000000000001" hidden="1" customHeight="1">
      <c r="A10" s="193"/>
      <c r="C10" s="667" t="s">
        <v>484</v>
      </c>
      <c r="D10" s="668"/>
      <c r="U10" s="192"/>
    </row>
    <row r="11" spans="1:28" s="195" customFormat="1" ht="8.4499999999999993" customHeight="1" thickBot="1">
      <c r="A11" s="196"/>
      <c r="C11" s="196"/>
      <c r="U11" s="197"/>
    </row>
    <row r="12" spans="1:28" s="195" customFormat="1" ht="13.5" customHeight="1">
      <c r="A12" s="670" t="s">
        <v>485</v>
      </c>
      <c r="B12" s="671"/>
      <c r="C12" s="671"/>
      <c r="D12" s="671"/>
      <c r="E12" s="671"/>
      <c r="F12" s="671"/>
      <c r="G12" s="671"/>
      <c r="H12" s="671"/>
      <c r="I12" s="671"/>
      <c r="J12" s="671"/>
      <c r="K12" s="671"/>
      <c r="L12" s="671"/>
      <c r="M12" s="671"/>
      <c r="N12" s="671"/>
      <c r="O12" s="671"/>
      <c r="P12" s="671"/>
      <c r="Q12" s="671"/>
      <c r="R12" s="671"/>
      <c r="S12" s="672"/>
      <c r="U12" s="676" t="s">
        <v>429</v>
      </c>
    </row>
    <row r="13" spans="1:28" s="195" customFormat="1" ht="13.5" customHeight="1" thickBot="1">
      <c r="A13" s="673"/>
      <c r="B13" s="674"/>
      <c r="C13" s="674"/>
      <c r="D13" s="674"/>
      <c r="E13" s="674"/>
      <c r="F13" s="674"/>
      <c r="G13" s="674"/>
      <c r="H13" s="674"/>
      <c r="I13" s="674"/>
      <c r="J13" s="674"/>
      <c r="K13" s="674"/>
      <c r="L13" s="674"/>
      <c r="M13" s="674"/>
      <c r="N13" s="674"/>
      <c r="O13" s="674"/>
      <c r="P13" s="674"/>
      <c r="Q13" s="674"/>
      <c r="R13" s="674"/>
      <c r="S13" s="675"/>
      <c r="U13" s="677"/>
    </row>
    <row r="14" spans="1:28" s="195" customFormat="1" ht="39" customHeight="1">
      <c r="A14" s="692" t="s">
        <v>898</v>
      </c>
      <c r="B14" s="693"/>
      <c r="C14" s="693"/>
      <c r="D14" s="693"/>
      <c r="E14" s="693"/>
      <c r="F14" s="693"/>
      <c r="G14" s="693"/>
      <c r="H14" s="694"/>
      <c r="I14" s="701" t="s">
        <v>899</v>
      </c>
      <c r="J14" s="521"/>
      <c r="K14" s="692" t="s">
        <v>900</v>
      </c>
      <c r="L14" s="704"/>
      <c r="M14" s="704"/>
      <c r="N14" s="704"/>
      <c r="O14" s="705"/>
      <c r="P14" s="686" t="s">
        <v>523</v>
      </c>
      <c r="Q14" s="687"/>
      <c r="R14" s="688"/>
      <c r="S14" s="528" t="s">
        <v>99</v>
      </c>
      <c r="U14" s="677"/>
    </row>
    <row r="15" spans="1:28" s="198" customFormat="1" ht="39" customHeight="1" thickBot="1">
      <c r="A15" s="695"/>
      <c r="B15" s="696"/>
      <c r="C15" s="696"/>
      <c r="D15" s="696"/>
      <c r="E15" s="696"/>
      <c r="F15" s="696"/>
      <c r="G15" s="696"/>
      <c r="H15" s="697"/>
      <c r="I15" s="702"/>
      <c r="J15" s="522"/>
      <c r="K15" s="706"/>
      <c r="L15" s="707"/>
      <c r="M15" s="707"/>
      <c r="N15" s="707"/>
      <c r="O15" s="708"/>
      <c r="P15" s="689" t="s">
        <v>524</v>
      </c>
      <c r="Q15" s="690"/>
      <c r="R15" s="691"/>
      <c r="S15" s="529"/>
      <c r="T15" s="195"/>
      <c r="U15" s="677"/>
      <c r="V15" s="195"/>
      <c r="W15" s="195"/>
      <c r="X15" s="195"/>
      <c r="Y15" s="195"/>
      <c r="Z15" s="195"/>
      <c r="AA15" s="195"/>
      <c r="AB15" s="195"/>
    </row>
    <row r="16" spans="1:28" s="198" customFormat="1" ht="30" customHeight="1" thickBot="1">
      <c r="A16" s="698"/>
      <c r="B16" s="699"/>
      <c r="C16" s="699"/>
      <c r="D16" s="699"/>
      <c r="E16" s="699"/>
      <c r="F16" s="699"/>
      <c r="G16" s="699"/>
      <c r="H16" s="700"/>
      <c r="I16" s="703"/>
      <c r="J16" s="523"/>
      <c r="K16" s="524" t="s">
        <v>722</v>
      </c>
      <c r="L16" s="525"/>
      <c r="M16" s="525"/>
      <c r="N16" s="525"/>
      <c r="O16" s="525"/>
      <c r="P16" s="684" t="s">
        <v>486</v>
      </c>
      <c r="Q16" s="685"/>
      <c r="R16" s="680" t="s">
        <v>487</v>
      </c>
      <c r="S16" s="682" t="s">
        <v>488</v>
      </c>
      <c r="T16" s="195"/>
      <c r="U16" s="678"/>
      <c r="V16" s="195"/>
      <c r="W16" s="195"/>
      <c r="X16" s="195"/>
      <c r="Y16" s="195"/>
      <c r="Z16" s="195"/>
      <c r="AA16" s="195"/>
      <c r="AB16" s="195"/>
    </row>
    <row r="17" spans="1:28" s="198" customFormat="1" ht="153.75" customHeight="1">
      <c r="A17" s="455" t="s">
        <v>200</v>
      </c>
      <c r="B17" s="456" t="s">
        <v>201</v>
      </c>
      <c r="C17" s="456" t="s">
        <v>202</v>
      </c>
      <c r="D17" s="456" t="s">
        <v>203</v>
      </c>
      <c r="E17" s="456" t="s">
        <v>4</v>
      </c>
      <c r="F17" s="456" t="s">
        <v>204</v>
      </c>
      <c r="G17" s="457" t="s">
        <v>895</v>
      </c>
      <c r="H17" s="316" t="s">
        <v>428</v>
      </c>
      <c r="I17" s="315" t="s">
        <v>205</v>
      </c>
      <c r="J17" s="315" t="s">
        <v>206</v>
      </c>
      <c r="K17" s="310" t="s">
        <v>407</v>
      </c>
      <c r="L17" s="310" t="s">
        <v>116</v>
      </c>
      <c r="M17" s="310" t="s">
        <v>469</v>
      </c>
      <c r="N17" s="310" t="s">
        <v>736</v>
      </c>
      <c r="O17" s="310" t="s">
        <v>484</v>
      </c>
      <c r="P17" s="317" t="s">
        <v>403</v>
      </c>
      <c r="Q17" s="318" t="s">
        <v>896</v>
      </c>
      <c r="R17" s="681"/>
      <c r="S17" s="683"/>
      <c r="T17" s="191"/>
      <c r="U17" s="458" t="s">
        <v>525</v>
      </c>
      <c r="V17" s="191"/>
      <c r="W17" s="191"/>
      <c r="X17" s="191"/>
      <c r="Y17" s="191"/>
      <c r="Z17" s="191"/>
      <c r="AA17" s="191"/>
      <c r="AB17" s="191"/>
    </row>
    <row r="18" spans="1:28" s="198" customFormat="1" ht="18" customHeight="1">
      <c r="A18" s="349" t="s">
        <v>531</v>
      </c>
      <c r="B18" s="350" t="s">
        <v>195</v>
      </c>
      <c r="C18" s="350" t="s">
        <v>410</v>
      </c>
      <c r="D18" s="350" t="s">
        <v>256</v>
      </c>
      <c r="E18" s="351" t="s">
        <v>298</v>
      </c>
      <c r="F18" s="352">
        <v>589</v>
      </c>
      <c r="G18" s="353" t="s">
        <v>299</v>
      </c>
      <c r="H18" s="526"/>
      <c r="I18" s="354">
        <f>IFERROR(VLOOKUP(U18,プルダウンリスト!$D$17:$E$88,2,FALSE),"")</f>
        <v>8000</v>
      </c>
      <c r="J18" s="354">
        <f t="shared" ref="J18:J49" si="0">IFERROR(ROUNDDOWN(F18*I18/1000,0),"")</f>
        <v>4712</v>
      </c>
      <c r="K18" s="526"/>
      <c r="L18" s="526" t="s">
        <v>71</v>
      </c>
      <c r="M18" s="526" t="s">
        <v>71</v>
      </c>
      <c r="N18" s="526" t="s">
        <v>71</v>
      </c>
      <c r="O18" s="526" t="s">
        <v>71</v>
      </c>
      <c r="P18" s="355" t="s">
        <v>401</v>
      </c>
      <c r="Q18" s="351"/>
      <c r="R18" s="350" t="s">
        <v>257</v>
      </c>
      <c r="S18" s="527"/>
      <c r="U18" s="459" t="str">
        <f>$S$14&amp;E18&amp;G18</f>
        <v>〇田緩傾斜</v>
      </c>
      <c r="V18" s="199"/>
    </row>
    <row r="19" spans="1:28" s="198" customFormat="1" ht="18" customHeight="1">
      <c r="A19" s="349" t="s">
        <v>531</v>
      </c>
      <c r="B19" s="350" t="s">
        <v>195</v>
      </c>
      <c r="C19" s="350" t="s">
        <v>410</v>
      </c>
      <c r="D19" s="350" t="s">
        <v>309</v>
      </c>
      <c r="E19" s="351" t="s">
        <v>298</v>
      </c>
      <c r="F19" s="352">
        <v>357</v>
      </c>
      <c r="G19" s="353" t="s">
        <v>108</v>
      </c>
      <c r="H19" s="526"/>
      <c r="I19" s="354">
        <f>IFERROR(VLOOKUP(U19,プルダウンリスト!$D$17:$E$88,2,FALSE),"")</f>
        <v>8000</v>
      </c>
      <c r="J19" s="354">
        <f t="shared" si="0"/>
        <v>2856</v>
      </c>
      <c r="K19" s="526" t="s">
        <v>71</v>
      </c>
      <c r="L19" s="526" t="s">
        <v>71</v>
      </c>
      <c r="M19" s="526" t="s">
        <v>99</v>
      </c>
      <c r="N19" s="526" t="s">
        <v>71</v>
      </c>
      <c r="O19" s="526" t="s">
        <v>71</v>
      </c>
      <c r="P19" s="355" t="s">
        <v>401</v>
      </c>
      <c r="Q19" s="351"/>
      <c r="R19" s="350" t="s">
        <v>257</v>
      </c>
      <c r="S19" s="527"/>
      <c r="U19" s="459" t="str">
        <f>$S$14&amp;E19&amp;G19</f>
        <v>〇田小区画・不整形</v>
      </c>
    </row>
    <row r="20" spans="1:28" s="198" customFormat="1" ht="18" customHeight="1">
      <c r="A20" s="349" t="s">
        <v>531</v>
      </c>
      <c r="B20" s="350" t="s">
        <v>195</v>
      </c>
      <c r="C20" s="350" t="s">
        <v>410</v>
      </c>
      <c r="D20" s="350" t="s">
        <v>310</v>
      </c>
      <c r="E20" s="351" t="s">
        <v>298</v>
      </c>
      <c r="F20" s="352">
        <v>210</v>
      </c>
      <c r="G20" s="353" t="s">
        <v>1188</v>
      </c>
      <c r="H20" s="526"/>
      <c r="I20" s="354">
        <f>IFERROR(VLOOKUP(U20,プルダウンリスト!$D$17:$E$88,2,FALSE),"")</f>
        <v>21000</v>
      </c>
      <c r="J20" s="354">
        <f t="shared" si="0"/>
        <v>4410</v>
      </c>
      <c r="K20" s="526" t="s">
        <v>99</v>
      </c>
      <c r="L20" s="526" t="s">
        <v>409</v>
      </c>
      <c r="M20" s="526" t="s">
        <v>99</v>
      </c>
      <c r="N20" s="526" t="s">
        <v>71</v>
      </c>
      <c r="O20" s="526" t="s">
        <v>71</v>
      </c>
      <c r="P20" s="355" t="s">
        <v>401</v>
      </c>
      <c r="Q20" s="351"/>
      <c r="R20" s="350" t="s">
        <v>257</v>
      </c>
      <c r="S20" s="527"/>
      <c r="U20" s="459" t="str">
        <f t="shared" ref="U20:U83" si="1">$S$14&amp;E20&amp;G20</f>
        <v>〇田特認基準（急傾斜）</v>
      </c>
    </row>
    <row r="21" spans="1:28" s="198" customFormat="1" ht="18" customHeight="1">
      <c r="A21" s="349" t="s">
        <v>531</v>
      </c>
      <c r="B21" s="350" t="s">
        <v>195</v>
      </c>
      <c r="C21" s="350" t="s">
        <v>410</v>
      </c>
      <c r="D21" s="350" t="s">
        <v>311</v>
      </c>
      <c r="E21" s="351" t="s">
        <v>298</v>
      </c>
      <c r="F21" s="352">
        <v>754</v>
      </c>
      <c r="G21" s="353" t="s">
        <v>299</v>
      </c>
      <c r="H21" s="526"/>
      <c r="I21" s="354">
        <f>IFERROR(VLOOKUP(U21,プルダウンリスト!$D$17:$E$88,2,FALSE),"")</f>
        <v>8000</v>
      </c>
      <c r="J21" s="354">
        <f t="shared" si="0"/>
        <v>6032</v>
      </c>
      <c r="K21" s="526" t="s">
        <v>71</v>
      </c>
      <c r="L21" s="526" t="s">
        <v>71</v>
      </c>
      <c r="M21" s="526" t="s">
        <v>71</v>
      </c>
      <c r="N21" s="526" t="s">
        <v>71</v>
      </c>
      <c r="O21" s="526" t="s">
        <v>71</v>
      </c>
      <c r="P21" s="355" t="s">
        <v>401</v>
      </c>
      <c r="Q21" s="351"/>
      <c r="R21" s="350" t="s">
        <v>257</v>
      </c>
      <c r="S21" s="527"/>
      <c r="U21" s="459" t="str">
        <f t="shared" si="1"/>
        <v>〇田緩傾斜</v>
      </c>
    </row>
    <row r="22" spans="1:28" s="198" customFormat="1" ht="18" customHeight="1">
      <c r="A22" s="349" t="s">
        <v>531</v>
      </c>
      <c r="B22" s="350" t="s">
        <v>195</v>
      </c>
      <c r="C22" s="350" t="s">
        <v>410</v>
      </c>
      <c r="D22" s="350" t="s">
        <v>312</v>
      </c>
      <c r="E22" s="351" t="s">
        <v>298</v>
      </c>
      <c r="F22" s="352">
        <v>721</v>
      </c>
      <c r="G22" s="353" t="s">
        <v>254</v>
      </c>
      <c r="H22" s="526"/>
      <c r="I22" s="354">
        <f>IFERROR(VLOOKUP(U22,プルダウンリスト!$D$17:$E$88,2,FALSE),"")</f>
        <v>21000</v>
      </c>
      <c r="J22" s="354">
        <f t="shared" si="0"/>
        <v>15141</v>
      </c>
      <c r="K22" s="526" t="s">
        <v>71</v>
      </c>
      <c r="L22" s="526" t="s">
        <v>71</v>
      </c>
      <c r="M22" s="526" t="s">
        <v>71</v>
      </c>
      <c r="N22" s="526" t="s">
        <v>71</v>
      </c>
      <c r="O22" s="526" t="s">
        <v>71</v>
      </c>
      <c r="P22" s="355" t="s">
        <v>401</v>
      </c>
      <c r="Q22" s="351"/>
      <c r="R22" s="350" t="s">
        <v>257</v>
      </c>
      <c r="S22" s="527"/>
      <c r="U22" s="459" t="str">
        <f t="shared" si="1"/>
        <v>〇田急傾斜</v>
      </c>
    </row>
    <row r="23" spans="1:28" s="198" customFormat="1" ht="18" customHeight="1">
      <c r="A23" s="349" t="s">
        <v>531</v>
      </c>
      <c r="B23" s="350" t="s">
        <v>195</v>
      </c>
      <c r="C23" s="350" t="s">
        <v>410</v>
      </c>
      <c r="D23" s="350" t="s">
        <v>313</v>
      </c>
      <c r="E23" s="351" t="s">
        <v>298</v>
      </c>
      <c r="F23" s="352">
        <v>385</v>
      </c>
      <c r="G23" s="353" t="s">
        <v>254</v>
      </c>
      <c r="H23" s="526"/>
      <c r="I23" s="354">
        <f>IFERROR(VLOOKUP(U23,プルダウンリスト!$D$17:$E$88,2,FALSE),"")</f>
        <v>21000</v>
      </c>
      <c r="J23" s="354">
        <f t="shared" si="0"/>
        <v>8085</v>
      </c>
      <c r="K23" s="526" t="s">
        <v>99</v>
      </c>
      <c r="L23" s="526" t="s">
        <v>71</v>
      </c>
      <c r="M23" s="526" t="s">
        <v>71</v>
      </c>
      <c r="N23" s="526" t="s">
        <v>71</v>
      </c>
      <c r="O23" s="526" t="s">
        <v>71</v>
      </c>
      <c r="P23" s="355" t="s">
        <v>401</v>
      </c>
      <c r="Q23" s="351"/>
      <c r="R23" s="350" t="s">
        <v>257</v>
      </c>
      <c r="S23" s="527"/>
      <c r="U23" s="459" t="str">
        <f t="shared" si="1"/>
        <v>〇田急傾斜</v>
      </c>
    </row>
    <row r="24" spans="1:28" s="198" customFormat="1" ht="18" customHeight="1">
      <c r="A24" s="349" t="s">
        <v>531</v>
      </c>
      <c r="B24" s="350" t="s">
        <v>195</v>
      </c>
      <c r="C24" s="350" t="s">
        <v>410</v>
      </c>
      <c r="D24" s="350" t="s">
        <v>314</v>
      </c>
      <c r="E24" s="351" t="s">
        <v>298</v>
      </c>
      <c r="F24" s="352">
        <v>545</v>
      </c>
      <c r="G24" s="353" t="s">
        <v>254</v>
      </c>
      <c r="H24" s="526"/>
      <c r="I24" s="354">
        <f>IFERROR(VLOOKUP(U24,プルダウンリスト!$D$17:$E$88,2,FALSE),"")</f>
        <v>21000</v>
      </c>
      <c r="J24" s="354">
        <f t="shared" si="0"/>
        <v>11445</v>
      </c>
      <c r="K24" s="526" t="s">
        <v>71</v>
      </c>
      <c r="L24" s="526" t="s">
        <v>71</v>
      </c>
      <c r="M24" s="526" t="s">
        <v>71</v>
      </c>
      <c r="N24" s="526" t="s">
        <v>71</v>
      </c>
      <c r="O24" s="526" t="s">
        <v>71</v>
      </c>
      <c r="P24" s="355" t="s">
        <v>401</v>
      </c>
      <c r="Q24" s="351"/>
      <c r="R24" s="350" t="s">
        <v>257</v>
      </c>
      <c r="S24" s="527"/>
      <c r="U24" s="459" t="str">
        <f t="shared" si="1"/>
        <v>〇田急傾斜</v>
      </c>
    </row>
    <row r="25" spans="1:28" s="198" customFormat="1" ht="18" customHeight="1">
      <c r="A25" s="349" t="s">
        <v>531</v>
      </c>
      <c r="B25" s="350" t="s">
        <v>195</v>
      </c>
      <c r="C25" s="350" t="s">
        <v>410</v>
      </c>
      <c r="D25" s="350" t="s">
        <v>315</v>
      </c>
      <c r="E25" s="351" t="s">
        <v>298</v>
      </c>
      <c r="F25" s="352">
        <v>312</v>
      </c>
      <c r="G25" s="353" t="s">
        <v>254</v>
      </c>
      <c r="H25" s="526"/>
      <c r="I25" s="354">
        <f>IFERROR(VLOOKUP(U25,プルダウンリスト!$D$17:$E$88,2,FALSE),"")</f>
        <v>21000</v>
      </c>
      <c r="J25" s="354">
        <f t="shared" si="0"/>
        <v>6552</v>
      </c>
      <c r="K25" s="526" t="s">
        <v>99</v>
      </c>
      <c r="L25" s="526" t="s">
        <v>71</v>
      </c>
      <c r="M25" s="526" t="s">
        <v>71</v>
      </c>
      <c r="N25" s="526" t="s">
        <v>71</v>
      </c>
      <c r="O25" s="526" t="s">
        <v>71</v>
      </c>
      <c r="P25" s="355" t="s">
        <v>401</v>
      </c>
      <c r="Q25" s="351"/>
      <c r="R25" s="350" t="s">
        <v>257</v>
      </c>
      <c r="S25" s="527"/>
      <c r="U25" s="459" t="str">
        <f t="shared" si="1"/>
        <v>〇田急傾斜</v>
      </c>
    </row>
    <row r="26" spans="1:28" s="198" customFormat="1" ht="18" customHeight="1">
      <c r="A26" s="349" t="s">
        <v>531</v>
      </c>
      <c r="B26" s="350" t="s">
        <v>195</v>
      </c>
      <c r="C26" s="350" t="s">
        <v>410</v>
      </c>
      <c r="D26" s="350" t="s">
        <v>318</v>
      </c>
      <c r="E26" s="351" t="s">
        <v>298</v>
      </c>
      <c r="F26" s="352">
        <v>194</v>
      </c>
      <c r="G26" s="353" t="s">
        <v>254</v>
      </c>
      <c r="H26" s="526"/>
      <c r="I26" s="354">
        <f>IFERROR(VLOOKUP(U26,プルダウンリスト!$D$17:$E$88,2,FALSE),"")</f>
        <v>21000</v>
      </c>
      <c r="J26" s="354">
        <f t="shared" si="0"/>
        <v>4074</v>
      </c>
      <c r="K26" s="526" t="s">
        <v>71</v>
      </c>
      <c r="L26" s="526" t="s">
        <v>71</v>
      </c>
      <c r="M26" s="526" t="s">
        <v>71</v>
      </c>
      <c r="N26" s="526" t="s">
        <v>71</v>
      </c>
      <c r="O26" s="526" t="s">
        <v>71</v>
      </c>
      <c r="P26" s="355" t="s">
        <v>401</v>
      </c>
      <c r="Q26" s="351"/>
      <c r="R26" s="350" t="s">
        <v>257</v>
      </c>
      <c r="S26" s="527"/>
      <c r="U26" s="459" t="str">
        <f t="shared" si="1"/>
        <v>〇田急傾斜</v>
      </c>
    </row>
    <row r="27" spans="1:28" s="198" customFormat="1" ht="18" customHeight="1">
      <c r="A27" s="349" t="s">
        <v>531</v>
      </c>
      <c r="B27" s="350" t="s">
        <v>195</v>
      </c>
      <c r="C27" s="350" t="s">
        <v>410</v>
      </c>
      <c r="D27" s="350" t="s">
        <v>319</v>
      </c>
      <c r="E27" s="351" t="s">
        <v>298</v>
      </c>
      <c r="F27" s="352">
        <v>100</v>
      </c>
      <c r="G27" s="353" t="s">
        <v>300</v>
      </c>
      <c r="H27" s="526"/>
      <c r="I27" s="354">
        <f>IFERROR(VLOOKUP(U27,プルダウンリスト!$D$17:$E$88,2,FALSE),"")</f>
        <v>8000</v>
      </c>
      <c r="J27" s="354">
        <f t="shared" si="0"/>
        <v>800</v>
      </c>
      <c r="K27" s="526" t="s">
        <v>71</v>
      </c>
      <c r="L27" s="526" t="s">
        <v>71</v>
      </c>
      <c r="M27" s="526" t="s">
        <v>71</v>
      </c>
      <c r="N27" s="526" t="s">
        <v>71</v>
      </c>
      <c r="O27" s="526" t="s">
        <v>71</v>
      </c>
      <c r="P27" s="355" t="s">
        <v>401</v>
      </c>
      <c r="Q27" s="351"/>
      <c r="R27" s="350" t="s">
        <v>257</v>
      </c>
      <c r="S27" s="527"/>
      <c r="U27" s="459" t="str">
        <f t="shared" si="1"/>
        <v>〇田高齢化・耕作放棄率</v>
      </c>
    </row>
    <row r="28" spans="1:28" s="198" customFormat="1" ht="18" customHeight="1">
      <c r="A28" s="349" t="s">
        <v>531</v>
      </c>
      <c r="B28" s="350" t="s">
        <v>195</v>
      </c>
      <c r="C28" s="350" t="s">
        <v>410</v>
      </c>
      <c r="D28" s="350" t="s">
        <v>256</v>
      </c>
      <c r="E28" s="351" t="s">
        <v>298</v>
      </c>
      <c r="F28" s="352">
        <v>312</v>
      </c>
      <c r="G28" s="353" t="s">
        <v>254</v>
      </c>
      <c r="H28" s="526"/>
      <c r="I28" s="354">
        <f>IFERROR(VLOOKUP(U28,プルダウンリスト!$D$17:$E$88,2,FALSE),"")</f>
        <v>21000</v>
      </c>
      <c r="J28" s="354">
        <f t="shared" si="0"/>
        <v>6552</v>
      </c>
      <c r="K28" s="526" t="s">
        <v>71</v>
      </c>
      <c r="L28" s="526" t="s">
        <v>71</v>
      </c>
      <c r="M28" s="526" t="s">
        <v>71</v>
      </c>
      <c r="N28" s="526" t="s">
        <v>71</v>
      </c>
      <c r="O28" s="526" t="s">
        <v>71</v>
      </c>
      <c r="P28" s="355" t="s">
        <v>401</v>
      </c>
      <c r="Q28" s="351"/>
      <c r="R28" s="350" t="s">
        <v>257</v>
      </c>
      <c r="S28" s="527"/>
      <c r="U28" s="459" t="str">
        <f t="shared" si="1"/>
        <v>〇田急傾斜</v>
      </c>
    </row>
    <row r="29" spans="1:28" s="198" customFormat="1" ht="18" customHeight="1">
      <c r="A29" s="349" t="s">
        <v>531</v>
      </c>
      <c r="B29" s="350" t="s">
        <v>195</v>
      </c>
      <c r="C29" s="350" t="s">
        <v>410</v>
      </c>
      <c r="D29" s="350" t="s">
        <v>309</v>
      </c>
      <c r="E29" s="351" t="s">
        <v>298</v>
      </c>
      <c r="F29" s="352">
        <v>66</v>
      </c>
      <c r="G29" s="353" t="s">
        <v>254</v>
      </c>
      <c r="H29" s="526"/>
      <c r="I29" s="354">
        <f>IFERROR(VLOOKUP(U29,プルダウンリスト!$D$17:$E$88,2,FALSE),"")</f>
        <v>21000</v>
      </c>
      <c r="J29" s="354">
        <f t="shared" si="0"/>
        <v>1386</v>
      </c>
      <c r="K29" s="526" t="s">
        <v>71</v>
      </c>
      <c r="L29" s="526" t="s">
        <v>71</v>
      </c>
      <c r="M29" s="526" t="s">
        <v>71</v>
      </c>
      <c r="N29" s="526" t="s">
        <v>71</v>
      </c>
      <c r="O29" s="526" t="s">
        <v>71</v>
      </c>
      <c r="P29" s="355" t="s">
        <v>401</v>
      </c>
      <c r="Q29" s="351"/>
      <c r="R29" s="350" t="s">
        <v>257</v>
      </c>
      <c r="S29" s="527"/>
      <c r="U29" s="459" t="str">
        <f t="shared" si="1"/>
        <v>〇田急傾斜</v>
      </c>
    </row>
    <row r="30" spans="1:28" s="198" customFormat="1" ht="18" customHeight="1">
      <c r="A30" s="349" t="s">
        <v>531</v>
      </c>
      <c r="B30" s="350" t="s">
        <v>195</v>
      </c>
      <c r="C30" s="350" t="s">
        <v>410</v>
      </c>
      <c r="D30" s="350" t="s">
        <v>310</v>
      </c>
      <c r="E30" s="351" t="s">
        <v>298</v>
      </c>
      <c r="F30" s="352">
        <v>200</v>
      </c>
      <c r="G30" s="353" t="s">
        <v>254</v>
      </c>
      <c r="H30" s="526"/>
      <c r="I30" s="354">
        <f>IFERROR(VLOOKUP(U30,プルダウンリスト!$D$17:$E$88,2,FALSE),"")</f>
        <v>21000</v>
      </c>
      <c r="J30" s="354">
        <f t="shared" si="0"/>
        <v>4200</v>
      </c>
      <c r="K30" s="526" t="s">
        <v>71</v>
      </c>
      <c r="L30" s="526" t="s">
        <v>71</v>
      </c>
      <c r="M30" s="526" t="s">
        <v>71</v>
      </c>
      <c r="N30" s="526" t="s">
        <v>71</v>
      </c>
      <c r="O30" s="526" t="s">
        <v>71</v>
      </c>
      <c r="P30" s="355" t="s">
        <v>401</v>
      </c>
      <c r="Q30" s="351"/>
      <c r="R30" s="350" t="s">
        <v>257</v>
      </c>
      <c r="S30" s="527"/>
      <c r="U30" s="459" t="str">
        <f t="shared" si="1"/>
        <v>〇田急傾斜</v>
      </c>
    </row>
    <row r="31" spans="1:28" s="198" customFormat="1" ht="18" customHeight="1">
      <c r="A31" s="349" t="s">
        <v>531</v>
      </c>
      <c r="B31" s="350" t="s">
        <v>195</v>
      </c>
      <c r="C31" s="350" t="s">
        <v>410</v>
      </c>
      <c r="D31" s="350" t="s">
        <v>311</v>
      </c>
      <c r="E31" s="351" t="s">
        <v>298</v>
      </c>
      <c r="F31" s="352">
        <v>173</v>
      </c>
      <c r="G31" s="353" t="s">
        <v>254</v>
      </c>
      <c r="H31" s="526"/>
      <c r="I31" s="354">
        <f>IFERROR(VLOOKUP(U31,プルダウンリスト!$D$17:$E$88,2,FALSE),"")</f>
        <v>21000</v>
      </c>
      <c r="J31" s="354">
        <f t="shared" si="0"/>
        <v>3633</v>
      </c>
      <c r="K31" s="526" t="s">
        <v>71</v>
      </c>
      <c r="L31" s="526" t="s">
        <v>71</v>
      </c>
      <c r="M31" s="526" t="s">
        <v>71</v>
      </c>
      <c r="N31" s="526" t="s">
        <v>71</v>
      </c>
      <c r="O31" s="526" t="s">
        <v>71</v>
      </c>
      <c r="P31" s="355" t="s">
        <v>401</v>
      </c>
      <c r="Q31" s="351"/>
      <c r="R31" s="350" t="s">
        <v>257</v>
      </c>
      <c r="S31" s="527"/>
      <c r="U31" s="459" t="str">
        <f t="shared" si="1"/>
        <v>〇田急傾斜</v>
      </c>
    </row>
    <row r="32" spans="1:28" s="198" customFormat="1" ht="18" customHeight="1">
      <c r="A32" s="349" t="s">
        <v>531</v>
      </c>
      <c r="B32" s="350" t="s">
        <v>195</v>
      </c>
      <c r="C32" s="350" t="s">
        <v>410</v>
      </c>
      <c r="D32" s="350" t="s">
        <v>312</v>
      </c>
      <c r="E32" s="351" t="s">
        <v>298</v>
      </c>
      <c r="F32" s="352">
        <v>32</v>
      </c>
      <c r="G32" s="353" t="s">
        <v>254</v>
      </c>
      <c r="H32" s="526"/>
      <c r="I32" s="354">
        <f>IFERROR(VLOOKUP(U32,プルダウンリスト!$D$17:$E$88,2,FALSE),"")</f>
        <v>21000</v>
      </c>
      <c r="J32" s="354">
        <f t="shared" si="0"/>
        <v>672</v>
      </c>
      <c r="K32" s="526" t="s">
        <v>71</v>
      </c>
      <c r="L32" s="526" t="s">
        <v>71</v>
      </c>
      <c r="M32" s="526" t="s">
        <v>71</v>
      </c>
      <c r="N32" s="526" t="s">
        <v>71</v>
      </c>
      <c r="O32" s="526" t="s">
        <v>71</v>
      </c>
      <c r="P32" s="355" t="s">
        <v>401</v>
      </c>
      <c r="Q32" s="351"/>
      <c r="R32" s="350" t="s">
        <v>257</v>
      </c>
      <c r="S32" s="527"/>
      <c r="U32" s="459" t="str">
        <f t="shared" si="1"/>
        <v>〇田急傾斜</v>
      </c>
    </row>
    <row r="33" spans="1:21" s="198" customFormat="1" ht="18" customHeight="1">
      <c r="A33" s="349" t="s">
        <v>531</v>
      </c>
      <c r="B33" s="350" t="s">
        <v>195</v>
      </c>
      <c r="C33" s="350" t="s">
        <v>410</v>
      </c>
      <c r="D33" s="350" t="s">
        <v>313</v>
      </c>
      <c r="E33" s="351" t="s">
        <v>298</v>
      </c>
      <c r="F33" s="352">
        <v>712</v>
      </c>
      <c r="G33" s="353" t="s">
        <v>254</v>
      </c>
      <c r="H33" s="526"/>
      <c r="I33" s="354">
        <f>IFERROR(VLOOKUP(U33,プルダウンリスト!$D$17:$E$88,2,FALSE),"")</f>
        <v>21000</v>
      </c>
      <c r="J33" s="354">
        <f t="shared" si="0"/>
        <v>14952</v>
      </c>
      <c r="K33" s="526" t="s">
        <v>71</v>
      </c>
      <c r="L33" s="526" t="s">
        <v>71</v>
      </c>
      <c r="M33" s="526" t="s">
        <v>71</v>
      </c>
      <c r="N33" s="526" t="s">
        <v>71</v>
      </c>
      <c r="O33" s="526" t="s">
        <v>71</v>
      </c>
      <c r="P33" s="355" t="s">
        <v>401</v>
      </c>
      <c r="Q33" s="351"/>
      <c r="R33" s="350" t="s">
        <v>257</v>
      </c>
      <c r="S33" s="527"/>
      <c r="U33" s="459" t="str">
        <f t="shared" si="1"/>
        <v>〇田急傾斜</v>
      </c>
    </row>
    <row r="34" spans="1:21" s="198" customFormat="1" ht="18" customHeight="1">
      <c r="A34" s="349" t="s">
        <v>531</v>
      </c>
      <c r="B34" s="350" t="s">
        <v>195</v>
      </c>
      <c r="C34" s="350" t="s">
        <v>410</v>
      </c>
      <c r="D34" s="350" t="s">
        <v>314</v>
      </c>
      <c r="E34" s="351" t="s">
        <v>298</v>
      </c>
      <c r="F34" s="352">
        <v>286</v>
      </c>
      <c r="G34" s="353" t="s">
        <v>254</v>
      </c>
      <c r="H34" s="526"/>
      <c r="I34" s="354">
        <f>IFERROR(VLOOKUP(U34,プルダウンリスト!$D$17:$E$88,2,FALSE),"")</f>
        <v>21000</v>
      </c>
      <c r="J34" s="354">
        <f t="shared" si="0"/>
        <v>6006</v>
      </c>
      <c r="K34" s="526" t="s">
        <v>71</v>
      </c>
      <c r="L34" s="526" t="s">
        <v>71</v>
      </c>
      <c r="M34" s="526" t="s">
        <v>71</v>
      </c>
      <c r="N34" s="526" t="s">
        <v>71</v>
      </c>
      <c r="O34" s="526" t="s">
        <v>71</v>
      </c>
      <c r="P34" s="355" t="s">
        <v>401</v>
      </c>
      <c r="Q34" s="351"/>
      <c r="R34" s="350" t="s">
        <v>257</v>
      </c>
      <c r="S34" s="527"/>
      <c r="U34" s="459" t="str">
        <f t="shared" si="1"/>
        <v>〇田急傾斜</v>
      </c>
    </row>
    <row r="35" spans="1:21" s="198" customFormat="1" ht="18" customHeight="1">
      <c r="A35" s="349" t="s">
        <v>531</v>
      </c>
      <c r="B35" s="350" t="s">
        <v>195</v>
      </c>
      <c r="C35" s="350" t="s">
        <v>410</v>
      </c>
      <c r="D35" s="350" t="s">
        <v>315</v>
      </c>
      <c r="E35" s="351" t="s">
        <v>298</v>
      </c>
      <c r="F35" s="352">
        <v>483</v>
      </c>
      <c r="G35" s="353" t="s">
        <v>254</v>
      </c>
      <c r="H35" s="526"/>
      <c r="I35" s="354">
        <f>IFERROR(VLOOKUP(U35,プルダウンリスト!$D$17:$E$88,2,FALSE),"")</f>
        <v>21000</v>
      </c>
      <c r="J35" s="354">
        <f t="shared" si="0"/>
        <v>10143</v>
      </c>
      <c r="K35" s="526" t="s">
        <v>71</v>
      </c>
      <c r="L35" s="526" t="s">
        <v>71</v>
      </c>
      <c r="M35" s="526" t="s">
        <v>71</v>
      </c>
      <c r="N35" s="526" t="s">
        <v>71</v>
      </c>
      <c r="O35" s="526" t="s">
        <v>71</v>
      </c>
      <c r="P35" s="355" t="s">
        <v>401</v>
      </c>
      <c r="Q35" s="351"/>
      <c r="R35" s="350" t="s">
        <v>257</v>
      </c>
      <c r="S35" s="527"/>
      <c r="U35" s="459" t="str">
        <f t="shared" si="1"/>
        <v>〇田急傾斜</v>
      </c>
    </row>
    <row r="36" spans="1:21" s="198" customFormat="1" ht="18" customHeight="1">
      <c r="A36" s="349" t="s">
        <v>531</v>
      </c>
      <c r="B36" s="350" t="s">
        <v>195</v>
      </c>
      <c r="C36" s="350" t="s">
        <v>410</v>
      </c>
      <c r="D36" s="350" t="s">
        <v>318</v>
      </c>
      <c r="E36" s="351" t="s">
        <v>298</v>
      </c>
      <c r="F36" s="352">
        <v>252</v>
      </c>
      <c r="G36" s="353" t="s">
        <v>254</v>
      </c>
      <c r="H36" s="526"/>
      <c r="I36" s="354">
        <f>IFERROR(VLOOKUP(U36,プルダウンリスト!$D$17:$E$88,2,FALSE),"")</f>
        <v>21000</v>
      </c>
      <c r="J36" s="354">
        <f t="shared" si="0"/>
        <v>5292</v>
      </c>
      <c r="K36" s="526" t="s">
        <v>71</v>
      </c>
      <c r="L36" s="526" t="s">
        <v>71</v>
      </c>
      <c r="M36" s="526" t="s">
        <v>71</v>
      </c>
      <c r="N36" s="526" t="s">
        <v>71</v>
      </c>
      <c r="O36" s="526" t="s">
        <v>71</v>
      </c>
      <c r="P36" s="355" t="s">
        <v>401</v>
      </c>
      <c r="Q36" s="351"/>
      <c r="R36" s="350" t="s">
        <v>257</v>
      </c>
      <c r="S36" s="527"/>
      <c r="U36" s="459" t="str">
        <f t="shared" si="1"/>
        <v>〇田急傾斜</v>
      </c>
    </row>
    <row r="37" spans="1:21" s="198" customFormat="1" ht="18" customHeight="1">
      <c r="A37" s="349" t="s">
        <v>531</v>
      </c>
      <c r="B37" s="350" t="s">
        <v>195</v>
      </c>
      <c r="C37" s="350" t="s">
        <v>410</v>
      </c>
      <c r="D37" s="350" t="s">
        <v>319</v>
      </c>
      <c r="E37" s="351" t="s">
        <v>298</v>
      </c>
      <c r="F37" s="352">
        <v>280</v>
      </c>
      <c r="G37" s="353" t="s">
        <v>254</v>
      </c>
      <c r="H37" s="526"/>
      <c r="I37" s="354">
        <f>IFERROR(VLOOKUP(U37,プルダウンリスト!$D$17:$E$88,2,FALSE),"")</f>
        <v>21000</v>
      </c>
      <c r="J37" s="354">
        <f t="shared" si="0"/>
        <v>5880</v>
      </c>
      <c r="K37" s="526" t="s">
        <v>71</v>
      </c>
      <c r="L37" s="526" t="s">
        <v>71</v>
      </c>
      <c r="M37" s="526" t="s">
        <v>71</v>
      </c>
      <c r="N37" s="526" t="s">
        <v>71</v>
      </c>
      <c r="O37" s="526" t="s">
        <v>71</v>
      </c>
      <c r="P37" s="355" t="s">
        <v>401</v>
      </c>
      <c r="Q37" s="351"/>
      <c r="R37" s="350" t="s">
        <v>257</v>
      </c>
      <c r="S37" s="527"/>
      <c r="U37" s="459" t="str">
        <f t="shared" si="1"/>
        <v>〇田急傾斜</v>
      </c>
    </row>
    <row r="38" spans="1:21" s="198" customFormat="1" ht="18" customHeight="1">
      <c r="A38" s="349" t="s">
        <v>531</v>
      </c>
      <c r="B38" s="350" t="s">
        <v>195</v>
      </c>
      <c r="C38" s="350" t="s">
        <v>410</v>
      </c>
      <c r="D38" s="350" t="s">
        <v>256</v>
      </c>
      <c r="E38" s="351" t="s">
        <v>298</v>
      </c>
      <c r="F38" s="352">
        <v>168</v>
      </c>
      <c r="G38" s="353" t="s">
        <v>254</v>
      </c>
      <c r="H38" s="526"/>
      <c r="I38" s="354">
        <f>IFERROR(VLOOKUP(U38,プルダウンリスト!$D$17:$E$88,2,FALSE),"")</f>
        <v>21000</v>
      </c>
      <c r="J38" s="354">
        <f t="shared" si="0"/>
        <v>3528</v>
      </c>
      <c r="K38" s="526" t="s">
        <v>71</v>
      </c>
      <c r="L38" s="526" t="s">
        <v>71</v>
      </c>
      <c r="M38" s="526" t="s">
        <v>71</v>
      </c>
      <c r="N38" s="526" t="s">
        <v>71</v>
      </c>
      <c r="O38" s="526" t="s">
        <v>71</v>
      </c>
      <c r="P38" s="355" t="s">
        <v>401</v>
      </c>
      <c r="Q38" s="351"/>
      <c r="R38" s="350" t="s">
        <v>257</v>
      </c>
      <c r="S38" s="527" t="s">
        <v>99</v>
      </c>
      <c r="U38" s="459" t="str">
        <f t="shared" si="1"/>
        <v>〇田急傾斜</v>
      </c>
    </row>
    <row r="39" spans="1:21" s="198" customFormat="1" ht="18" customHeight="1">
      <c r="A39" s="349" t="s">
        <v>531</v>
      </c>
      <c r="B39" s="350" t="s">
        <v>195</v>
      </c>
      <c r="C39" s="350" t="s">
        <v>411</v>
      </c>
      <c r="D39" s="350" t="s">
        <v>315</v>
      </c>
      <c r="E39" s="351" t="s">
        <v>298</v>
      </c>
      <c r="F39" s="352">
        <v>188</v>
      </c>
      <c r="G39" s="353" t="s">
        <v>254</v>
      </c>
      <c r="H39" s="526"/>
      <c r="I39" s="354">
        <f>IFERROR(VLOOKUP(U39,プルダウンリスト!$D$17:$E$88,2,FALSE),"")</f>
        <v>21000</v>
      </c>
      <c r="J39" s="354">
        <f t="shared" si="0"/>
        <v>3948</v>
      </c>
      <c r="K39" s="526" t="s">
        <v>71</v>
      </c>
      <c r="L39" s="526" t="s">
        <v>71</v>
      </c>
      <c r="M39" s="526" t="s">
        <v>71</v>
      </c>
      <c r="N39" s="526" t="s">
        <v>71</v>
      </c>
      <c r="O39" s="526" t="s">
        <v>71</v>
      </c>
      <c r="P39" s="355" t="s">
        <v>401</v>
      </c>
      <c r="Q39" s="351"/>
      <c r="R39" s="350" t="s">
        <v>257</v>
      </c>
      <c r="S39" s="527"/>
      <c r="U39" s="459" t="str">
        <f t="shared" si="1"/>
        <v>〇田急傾斜</v>
      </c>
    </row>
    <row r="40" spans="1:21" s="198" customFormat="1" ht="18" customHeight="1">
      <c r="A40" s="349" t="s">
        <v>531</v>
      </c>
      <c r="B40" s="350" t="s">
        <v>195</v>
      </c>
      <c r="C40" s="350" t="s">
        <v>411</v>
      </c>
      <c r="D40" s="350" t="s">
        <v>318</v>
      </c>
      <c r="E40" s="351" t="s">
        <v>298</v>
      </c>
      <c r="F40" s="352">
        <v>720</v>
      </c>
      <c r="G40" s="353" t="s">
        <v>254</v>
      </c>
      <c r="H40" s="526"/>
      <c r="I40" s="354">
        <f>IFERROR(VLOOKUP(U40,プルダウンリスト!$D$17:$E$88,2,FALSE),"")</f>
        <v>21000</v>
      </c>
      <c r="J40" s="354">
        <f t="shared" si="0"/>
        <v>15120</v>
      </c>
      <c r="K40" s="526" t="s">
        <v>71</v>
      </c>
      <c r="L40" s="526" t="s">
        <v>71</v>
      </c>
      <c r="M40" s="526" t="s">
        <v>71</v>
      </c>
      <c r="N40" s="526" t="s">
        <v>71</v>
      </c>
      <c r="O40" s="526" t="s">
        <v>71</v>
      </c>
      <c r="P40" s="355" t="s">
        <v>401</v>
      </c>
      <c r="Q40" s="351"/>
      <c r="R40" s="350" t="s">
        <v>257</v>
      </c>
      <c r="S40" s="527"/>
      <c r="U40" s="459" t="str">
        <f t="shared" si="1"/>
        <v>〇田急傾斜</v>
      </c>
    </row>
    <row r="41" spans="1:21" s="198" customFormat="1" ht="18" customHeight="1">
      <c r="A41" s="349" t="s">
        <v>531</v>
      </c>
      <c r="B41" s="350" t="s">
        <v>195</v>
      </c>
      <c r="C41" s="350" t="s">
        <v>411</v>
      </c>
      <c r="D41" s="350" t="s">
        <v>319</v>
      </c>
      <c r="E41" s="351" t="s">
        <v>298</v>
      </c>
      <c r="F41" s="352">
        <v>547</v>
      </c>
      <c r="G41" s="353" t="s">
        <v>254</v>
      </c>
      <c r="H41" s="526"/>
      <c r="I41" s="354">
        <f>IFERROR(VLOOKUP(U41,プルダウンリスト!$D$17:$E$88,2,FALSE),"")</f>
        <v>21000</v>
      </c>
      <c r="J41" s="354">
        <f t="shared" si="0"/>
        <v>11487</v>
      </c>
      <c r="K41" s="526" t="s">
        <v>71</v>
      </c>
      <c r="L41" s="526" t="s">
        <v>71</v>
      </c>
      <c r="M41" s="526" t="s">
        <v>71</v>
      </c>
      <c r="N41" s="526" t="s">
        <v>71</v>
      </c>
      <c r="O41" s="526" t="s">
        <v>71</v>
      </c>
      <c r="P41" s="355" t="s">
        <v>401</v>
      </c>
      <c r="Q41" s="351"/>
      <c r="R41" s="350" t="s">
        <v>257</v>
      </c>
      <c r="S41" s="527"/>
      <c r="U41" s="459" t="str">
        <f t="shared" si="1"/>
        <v>〇田急傾斜</v>
      </c>
    </row>
    <row r="42" spans="1:21" s="198" customFormat="1" ht="18" customHeight="1">
      <c r="A42" s="349" t="s">
        <v>531</v>
      </c>
      <c r="B42" s="350" t="s">
        <v>195</v>
      </c>
      <c r="C42" s="350" t="s">
        <v>412</v>
      </c>
      <c r="D42" s="350" t="s">
        <v>256</v>
      </c>
      <c r="E42" s="351" t="s">
        <v>298</v>
      </c>
      <c r="F42" s="352">
        <v>690</v>
      </c>
      <c r="G42" s="353" t="s">
        <v>254</v>
      </c>
      <c r="H42" s="526"/>
      <c r="I42" s="354">
        <f>IFERROR(VLOOKUP(U42,プルダウンリスト!$D$17:$E$88,2,FALSE),"")</f>
        <v>21000</v>
      </c>
      <c r="J42" s="354">
        <f t="shared" si="0"/>
        <v>14490</v>
      </c>
      <c r="K42" s="526" t="s">
        <v>71</v>
      </c>
      <c r="L42" s="526" t="s">
        <v>71</v>
      </c>
      <c r="M42" s="526" t="s">
        <v>71</v>
      </c>
      <c r="N42" s="526" t="s">
        <v>71</v>
      </c>
      <c r="O42" s="526" t="s">
        <v>71</v>
      </c>
      <c r="P42" s="355" t="s">
        <v>401</v>
      </c>
      <c r="Q42" s="351"/>
      <c r="R42" s="350" t="s">
        <v>257</v>
      </c>
      <c r="S42" s="527"/>
      <c r="U42" s="459" t="str">
        <f t="shared" si="1"/>
        <v>〇田急傾斜</v>
      </c>
    </row>
    <row r="43" spans="1:21" s="198" customFormat="1" ht="18" customHeight="1">
      <c r="A43" s="349" t="s">
        <v>531</v>
      </c>
      <c r="B43" s="350" t="s">
        <v>195</v>
      </c>
      <c r="C43" s="350" t="s">
        <v>412</v>
      </c>
      <c r="D43" s="350" t="s">
        <v>309</v>
      </c>
      <c r="E43" s="351" t="s">
        <v>298</v>
      </c>
      <c r="F43" s="352">
        <v>400</v>
      </c>
      <c r="G43" s="353" t="s">
        <v>254</v>
      </c>
      <c r="H43" s="526"/>
      <c r="I43" s="354">
        <f>IFERROR(VLOOKUP(U43,プルダウンリスト!$D$17:$E$88,2,FALSE),"")</f>
        <v>21000</v>
      </c>
      <c r="J43" s="354">
        <f t="shared" si="0"/>
        <v>8400</v>
      </c>
      <c r="K43" s="526" t="s">
        <v>71</v>
      </c>
      <c r="L43" s="526" t="s">
        <v>71</v>
      </c>
      <c r="M43" s="526" t="s">
        <v>71</v>
      </c>
      <c r="N43" s="526" t="s">
        <v>71</v>
      </c>
      <c r="O43" s="526" t="s">
        <v>71</v>
      </c>
      <c r="P43" s="355" t="s">
        <v>401</v>
      </c>
      <c r="Q43" s="351"/>
      <c r="R43" s="350" t="s">
        <v>257</v>
      </c>
      <c r="S43" s="527"/>
      <c r="U43" s="459" t="str">
        <f t="shared" si="1"/>
        <v>〇田急傾斜</v>
      </c>
    </row>
    <row r="44" spans="1:21" s="198" customFormat="1" ht="18" customHeight="1">
      <c r="A44" s="349" t="s">
        <v>531</v>
      </c>
      <c r="B44" s="350" t="s">
        <v>195</v>
      </c>
      <c r="C44" s="350" t="s">
        <v>412</v>
      </c>
      <c r="D44" s="350" t="s">
        <v>310</v>
      </c>
      <c r="E44" s="351" t="s">
        <v>298</v>
      </c>
      <c r="F44" s="352">
        <v>212</v>
      </c>
      <c r="G44" s="353" t="s">
        <v>254</v>
      </c>
      <c r="H44" s="526"/>
      <c r="I44" s="354">
        <f>IFERROR(VLOOKUP(U44,プルダウンリスト!$D$17:$E$88,2,FALSE),"")</f>
        <v>21000</v>
      </c>
      <c r="J44" s="354">
        <f t="shared" si="0"/>
        <v>4452</v>
      </c>
      <c r="K44" s="526" t="s">
        <v>71</v>
      </c>
      <c r="L44" s="526" t="s">
        <v>71</v>
      </c>
      <c r="M44" s="526" t="s">
        <v>71</v>
      </c>
      <c r="N44" s="526" t="s">
        <v>71</v>
      </c>
      <c r="O44" s="526" t="s">
        <v>71</v>
      </c>
      <c r="P44" s="355" t="s">
        <v>401</v>
      </c>
      <c r="Q44" s="351"/>
      <c r="R44" s="350" t="s">
        <v>257</v>
      </c>
      <c r="S44" s="527"/>
      <c r="U44" s="459" t="str">
        <f t="shared" si="1"/>
        <v>〇田急傾斜</v>
      </c>
    </row>
    <row r="45" spans="1:21" s="198" customFormat="1" ht="18" customHeight="1">
      <c r="A45" s="349" t="s">
        <v>531</v>
      </c>
      <c r="B45" s="350" t="s">
        <v>195</v>
      </c>
      <c r="C45" s="350" t="s">
        <v>412</v>
      </c>
      <c r="D45" s="350" t="s">
        <v>311</v>
      </c>
      <c r="E45" s="351" t="s">
        <v>298</v>
      </c>
      <c r="F45" s="352">
        <v>793</v>
      </c>
      <c r="G45" s="353" t="s">
        <v>254</v>
      </c>
      <c r="H45" s="526"/>
      <c r="I45" s="354">
        <f>IFERROR(VLOOKUP(U45,プルダウンリスト!$D$17:$E$88,2,FALSE),"")</f>
        <v>21000</v>
      </c>
      <c r="J45" s="354">
        <f t="shared" si="0"/>
        <v>16653</v>
      </c>
      <c r="K45" s="526" t="s">
        <v>71</v>
      </c>
      <c r="L45" s="526" t="s">
        <v>71</v>
      </c>
      <c r="M45" s="526" t="s">
        <v>71</v>
      </c>
      <c r="N45" s="526" t="s">
        <v>71</v>
      </c>
      <c r="O45" s="526" t="s">
        <v>71</v>
      </c>
      <c r="P45" s="355" t="s">
        <v>401</v>
      </c>
      <c r="Q45" s="351"/>
      <c r="R45" s="350" t="s">
        <v>257</v>
      </c>
      <c r="S45" s="527"/>
      <c r="U45" s="459" t="str">
        <f t="shared" si="1"/>
        <v>〇田急傾斜</v>
      </c>
    </row>
    <row r="46" spans="1:21" s="198" customFormat="1" ht="18" customHeight="1">
      <c r="A46" s="349" t="s">
        <v>531</v>
      </c>
      <c r="B46" s="350" t="s">
        <v>195</v>
      </c>
      <c r="C46" s="350" t="s">
        <v>413</v>
      </c>
      <c r="D46" s="350" t="s">
        <v>312</v>
      </c>
      <c r="E46" s="351" t="s">
        <v>298</v>
      </c>
      <c r="F46" s="352">
        <v>536</v>
      </c>
      <c r="G46" s="353" t="s">
        <v>108</v>
      </c>
      <c r="H46" s="526"/>
      <c r="I46" s="354">
        <f>IFERROR(VLOOKUP(U46,プルダウンリスト!$D$17:$E$88,2,FALSE),"")</f>
        <v>8000</v>
      </c>
      <c r="J46" s="354">
        <f t="shared" si="0"/>
        <v>4288</v>
      </c>
      <c r="K46" s="526" t="s">
        <v>71</v>
      </c>
      <c r="L46" s="526" t="s">
        <v>71</v>
      </c>
      <c r="M46" s="526" t="s">
        <v>71</v>
      </c>
      <c r="N46" s="526" t="s">
        <v>71</v>
      </c>
      <c r="O46" s="526" t="s">
        <v>71</v>
      </c>
      <c r="P46" s="355" t="s">
        <v>401</v>
      </c>
      <c r="Q46" s="351"/>
      <c r="R46" s="350" t="s">
        <v>257</v>
      </c>
      <c r="S46" s="527"/>
      <c r="U46" s="459" t="str">
        <f t="shared" si="1"/>
        <v>〇田小区画・不整形</v>
      </c>
    </row>
    <row r="47" spans="1:21" s="198" customFormat="1" ht="18" customHeight="1">
      <c r="A47" s="349" t="s">
        <v>531</v>
      </c>
      <c r="B47" s="350" t="s">
        <v>195</v>
      </c>
      <c r="C47" s="350" t="s">
        <v>414</v>
      </c>
      <c r="D47" s="350" t="s">
        <v>313</v>
      </c>
      <c r="E47" s="351" t="s">
        <v>298</v>
      </c>
      <c r="F47" s="352">
        <v>491</v>
      </c>
      <c r="G47" s="353" t="s">
        <v>300</v>
      </c>
      <c r="H47" s="526"/>
      <c r="I47" s="354">
        <f>IFERROR(VLOOKUP(U47,プルダウンリスト!$D$17:$E$88,2,FALSE),"")</f>
        <v>8000</v>
      </c>
      <c r="J47" s="354">
        <f t="shared" si="0"/>
        <v>3928</v>
      </c>
      <c r="K47" s="526" t="s">
        <v>71</v>
      </c>
      <c r="L47" s="526" t="s">
        <v>71</v>
      </c>
      <c r="M47" s="526" t="s">
        <v>71</v>
      </c>
      <c r="N47" s="526" t="s">
        <v>71</v>
      </c>
      <c r="O47" s="526" t="s">
        <v>71</v>
      </c>
      <c r="P47" s="355" t="s">
        <v>401</v>
      </c>
      <c r="Q47" s="351"/>
      <c r="R47" s="350" t="s">
        <v>257</v>
      </c>
      <c r="S47" s="527"/>
      <c r="U47" s="459" t="str">
        <f t="shared" si="1"/>
        <v>〇田高齢化・耕作放棄率</v>
      </c>
    </row>
    <row r="48" spans="1:21" s="198" customFormat="1" ht="18" customHeight="1">
      <c r="A48" s="349" t="s">
        <v>531</v>
      </c>
      <c r="B48" s="350" t="s">
        <v>195</v>
      </c>
      <c r="C48" s="350" t="s">
        <v>415</v>
      </c>
      <c r="D48" s="350" t="s">
        <v>314</v>
      </c>
      <c r="E48" s="351" t="s">
        <v>298</v>
      </c>
      <c r="F48" s="352">
        <v>813</v>
      </c>
      <c r="G48" s="353" t="s">
        <v>1189</v>
      </c>
      <c r="H48" s="526"/>
      <c r="I48" s="354">
        <f>IFERROR(VLOOKUP(U48,プルダウンリスト!$D$17:$E$88,2,FALSE),"")</f>
        <v>8000</v>
      </c>
      <c r="J48" s="354">
        <f t="shared" si="0"/>
        <v>6504</v>
      </c>
      <c r="K48" s="526" t="s">
        <v>71</v>
      </c>
      <c r="L48" s="526" t="s">
        <v>71</v>
      </c>
      <c r="M48" s="526" t="s">
        <v>71</v>
      </c>
      <c r="N48" s="526" t="s">
        <v>71</v>
      </c>
      <c r="O48" s="526" t="s">
        <v>71</v>
      </c>
      <c r="P48" s="355" t="s">
        <v>401</v>
      </c>
      <c r="Q48" s="351"/>
      <c r="R48" s="350" t="s">
        <v>257</v>
      </c>
      <c r="S48" s="527"/>
      <c r="U48" s="459" t="str">
        <f t="shared" si="1"/>
        <v>〇田特認基準（緩傾斜）</v>
      </c>
    </row>
    <row r="49" spans="1:21" s="198" customFormat="1" ht="18" customHeight="1">
      <c r="A49" s="349" t="s">
        <v>531</v>
      </c>
      <c r="B49" s="350" t="s">
        <v>195</v>
      </c>
      <c r="C49" s="350" t="s">
        <v>415</v>
      </c>
      <c r="D49" s="350" t="s">
        <v>310</v>
      </c>
      <c r="E49" s="351" t="s">
        <v>298</v>
      </c>
      <c r="F49" s="352">
        <v>414</v>
      </c>
      <c r="G49" s="353" t="s">
        <v>1188</v>
      </c>
      <c r="I49" s="354">
        <f>IFERROR(VLOOKUP(U49,プルダウンリスト!$D$17:$E$88,2,FALSE),"")</f>
        <v>21000</v>
      </c>
      <c r="J49" s="354">
        <f t="shared" si="0"/>
        <v>8694</v>
      </c>
      <c r="K49" s="526" t="s">
        <v>71</v>
      </c>
      <c r="L49" s="526" t="s">
        <v>71</v>
      </c>
      <c r="M49" s="526" t="s">
        <v>71</v>
      </c>
      <c r="N49" s="526" t="s">
        <v>71</v>
      </c>
      <c r="O49" s="526" t="s">
        <v>71</v>
      </c>
      <c r="P49" s="355" t="s">
        <v>401</v>
      </c>
      <c r="Q49" s="351"/>
      <c r="R49" s="350" t="s">
        <v>257</v>
      </c>
      <c r="S49" s="527" t="s">
        <v>99</v>
      </c>
      <c r="U49" s="459" t="str">
        <f t="shared" si="1"/>
        <v>〇田特認基準（急傾斜）</v>
      </c>
    </row>
    <row r="50" spans="1:21" s="198" customFormat="1" ht="18" customHeight="1">
      <c r="A50" s="349" t="s">
        <v>531</v>
      </c>
      <c r="B50" s="350" t="s">
        <v>195</v>
      </c>
      <c r="C50" s="350" t="s">
        <v>415</v>
      </c>
      <c r="D50" s="350" t="s">
        <v>318</v>
      </c>
      <c r="E50" s="351" t="s">
        <v>298</v>
      </c>
      <c r="F50" s="352">
        <v>738</v>
      </c>
      <c r="G50" s="353" t="s">
        <v>254</v>
      </c>
      <c r="H50" s="526"/>
      <c r="I50" s="354">
        <f>IFERROR(VLOOKUP(U50,プルダウンリスト!$D$17:$E$88,2,FALSE),"")</f>
        <v>21000</v>
      </c>
      <c r="J50" s="354">
        <f t="shared" ref="J50:J81" si="2">IFERROR(ROUNDDOWN(F50*I50/1000,0),"")</f>
        <v>15498</v>
      </c>
      <c r="K50" s="526" t="s">
        <v>71</v>
      </c>
      <c r="L50" s="526" t="s">
        <v>99</v>
      </c>
      <c r="M50" s="526" t="s">
        <v>71</v>
      </c>
      <c r="N50" s="526" t="s">
        <v>71</v>
      </c>
      <c r="O50" s="526" t="s">
        <v>71</v>
      </c>
      <c r="P50" s="355" t="s">
        <v>401</v>
      </c>
      <c r="Q50" s="351"/>
      <c r="R50" s="350" t="s">
        <v>257</v>
      </c>
      <c r="S50" s="527"/>
      <c r="U50" s="459" t="str">
        <f t="shared" si="1"/>
        <v>〇田急傾斜</v>
      </c>
    </row>
    <row r="51" spans="1:21" s="198" customFormat="1" ht="18" customHeight="1">
      <c r="A51" s="349" t="s">
        <v>531</v>
      </c>
      <c r="B51" s="350" t="s">
        <v>195</v>
      </c>
      <c r="C51" s="350" t="s">
        <v>415</v>
      </c>
      <c r="D51" s="350" t="s">
        <v>319</v>
      </c>
      <c r="E51" s="351" t="s">
        <v>298</v>
      </c>
      <c r="F51" s="352">
        <v>865</v>
      </c>
      <c r="G51" s="353" t="s">
        <v>254</v>
      </c>
      <c r="H51" s="526"/>
      <c r="I51" s="354">
        <f>IFERROR(VLOOKUP(U51,プルダウンリスト!$D$17:$E$88,2,FALSE),"")</f>
        <v>21000</v>
      </c>
      <c r="J51" s="354">
        <f t="shared" si="2"/>
        <v>18165</v>
      </c>
      <c r="K51" s="526" t="s">
        <v>71</v>
      </c>
      <c r="L51" s="526" t="s">
        <v>71</v>
      </c>
      <c r="M51" s="526" t="s">
        <v>71</v>
      </c>
      <c r="N51" s="526" t="s">
        <v>71</v>
      </c>
      <c r="O51" s="526" t="s">
        <v>71</v>
      </c>
      <c r="P51" s="355" t="s">
        <v>401</v>
      </c>
      <c r="Q51" s="351"/>
      <c r="R51" s="350" t="s">
        <v>257</v>
      </c>
      <c r="S51" s="527"/>
      <c r="U51" s="459" t="str">
        <f t="shared" si="1"/>
        <v>〇田急傾斜</v>
      </c>
    </row>
    <row r="52" spans="1:21" s="198" customFormat="1" ht="18" customHeight="1">
      <c r="A52" s="349" t="s">
        <v>531</v>
      </c>
      <c r="B52" s="350" t="s">
        <v>195</v>
      </c>
      <c r="C52" s="350" t="s">
        <v>415</v>
      </c>
      <c r="D52" s="350" t="s">
        <v>319</v>
      </c>
      <c r="E52" s="351" t="s">
        <v>298</v>
      </c>
      <c r="F52" s="352">
        <v>463</v>
      </c>
      <c r="G52" s="353" t="s">
        <v>254</v>
      </c>
      <c r="H52" s="526"/>
      <c r="I52" s="354">
        <f>IFERROR(VLOOKUP(U52,プルダウンリスト!$D$17:$E$88,2,FALSE),"")</f>
        <v>21000</v>
      </c>
      <c r="J52" s="354">
        <f t="shared" si="2"/>
        <v>9723</v>
      </c>
      <c r="K52" s="526" t="s">
        <v>71</v>
      </c>
      <c r="L52" s="526" t="s">
        <v>71</v>
      </c>
      <c r="M52" s="526" t="s">
        <v>71</v>
      </c>
      <c r="N52" s="526" t="s">
        <v>71</v>
      </c>
      <c r="O52" s="526" t="s">
        <v>71</v>
      </c>
      <c r="P52" s="355" t="s">
        <v>401</v>
      </c>
      <c r="Q52" s="351"/>
      <c r="R52" s="350" t="s">
        <v>257</v>
      </c>
      <c r="S52" s="527"/>
      <c r="U52" s="459" t="str">
        <f t="shared" si="1"/>
        <v>〇田急傾斜</v>
      </c>
    </row>
    <row r="53" spans="1:21" s="198" customFormat="1" ht="18" customHeight="1">
      <c r="A53" s="349" t="s">
        <v>531</v>
      </c>
      <c r="B53" s="350" t="s">
        <v>195</v>
      </c>
      <c r="C53" s="350" t="s">
        <v>415</v>
      </c>
      <c r="D53" s="350" t="s">
        <v>256</v>
      </c>
      <c r="E53" s="351" t="s">
        <v>298</v>
      </c>
      <c r="F53" s="352">
        <v>162</v>
      </c>
      <c r="G53" s="353" t="s">
        <v>1189</v>
      </c>
      <c r="H53" s="526"/>
      <c r="I53" s="354">
        <f>IFERROR(VLOOKUP(U53,プルダウンリスト!$D$17:$E$88,2,FALSE),"")</f>
        <v>8000</v>
      </c>
      <c r="J53" s="354">
        <f t="shared" si="2"/>
        <v>1296</v>
      </c>
      <c r="K53" s="526" t="s">
        <v>71</v>
      </c>
      <c r="L53" s="526" t="s">
        <v>71</v>
      </c>
      <c r="M53" s="526" t="s">
        <v>71</v>
      </c>
      <c r="N53" s="526" t="s">
        <v>71</v>
      </c>
      <c r="O53" s="526" t="s">
        <v>71</v>
      </c>
      <c r="P53" s="355" t="s">
        <v>401</v>
      </c>
      <c r="Q53" s="351"/>
      <c r="R53" s="350" t="s">
        <v>257</v>
      </c>
      <c r="S53" s="527"/>
      <c r="U53" s="459" t="str">
        <f t="shared" si="1"/>
        <v>〇田特認基準（緩傾斜）</v>
      </c>
    </row>
    <row r="54" spans="1:21" s="198" customFormat="1" ht="18" customHeight="1">
      <c r="A54" s="349" t="s">
        <v>531</v>
      </c>
      <c r="B54" s="350" t="s">
        <v>195</v>
      </c>
      <c r="C54" s="350" t="s">
        <v>416</v>
      </c>
      <c r="D54" s="350" t="s">
        <v>309</v>
      </c>
      <c r="E54" s="351" t="s">
        <v>303</v>
      </c>
      <c r="F54" s="352">
        <v>1840</v>
      </c>
      <c r="G54" s="353" t="s">
        <v>254</v>
      </c>
      <c r="H54" s="526"/>
      <c r="I54" s="354">
        <f>IFERROR(VLOOKUP(U54,プルダウンリスト!$D$17:$E$88,2,FALSE),"")</f>
        <v>11500</v>
      </c>
      <c r="J54" s="354">
        <f t="shared" si="2"/>
        <v>21160</v>
      </c>
      <c r="K54" s="526" t="s">
        <v>71</v>
      </c>
      <c r="L54" s="526" t="s">
        <v>71</v>
      </c>
      <c r="M54" s="526" t="s">
        <v>71</v>
      </c>
      <c r="N54" s="526" t="s">
        <v>71</v>
      </c>
      <c r="O54" s="526" t="s">
        <v>71</v>
      </c>
      <c r="P54" s="355" t="s">
        <v>401</v>
      </c>
      <c r="Q54" s="351"/>
      <c r="R54" s="350" t="s">
        <v>257</v>
      </c>
      <c r="S54" s="527"/>
      <c r="U54" s="459" t="str">
        <f t="shared" si="1"/>
        <v>〇畑急傾斜</v>
      </c>
    </row>
    <row r="55" spans="1:21" s="198" customFormat="1" ht="18" customHeight="1">
      <c r="A55" s="349" t="s">
        <v>531</v>
      </c>
      <c r="B55" s="350" t="s">
        <v>195</v>
      </c>
      <c r="C55" s="350" t="s">
        <v>416</v>
      </c>
      <c r="D55" s="350" t="s">
        <v>310</v>
      </c>
      <c r="E55" s="351" t="s">
        <v>303</v>
      </c>
      <c r="F55" s="352">
        <v>1647</v>
      </c>
      <c r="G55" s="353" t="s">
        <v>974</v>
      </c>
      <c r="H55" s="526"/>
      <c r="I55" s="354">
        <f>IFERROR(VLOOKUP(U55,プルダウンリスト!$D$17:$E$88,2,FALSE),"")</f>
        <v>0</v>
      </c>
      <c r="J55" s="354">
        <f t="shared" si="2"/>
        <v>0</v>
      </c>
      <c r="K55" s="526" t="s">
        <v>71</v>
      </c>
      <c r="L55" s="526" t="s">
        <v>71</v>
      </c>
      <c r="M55" s="526" t="s">
        <v>71</v>
      </c>
      <c r="N55" s="526" t="s">
        <v>71</v>
      </c>
      <c r="O55" s="526" t="s">
        <v>71</v>
      </c>
      <c r="P55" s="355" t="s">
        <v>401</v>
      </c>
      <c r="Q55" s="351"/>
      <c r="R55" s="350" t="s">
        <v>257</v>
      </c>
      <c r="S55" s="527"/>
      <c r="U55" s="459" t="str">
        <f t="shared" si="1"/>
        <v>〇畑交付対象外（田畑混在地以外）</v>
      </c>
    </row>
    <row r="56" spans="1:21" s="198" customFormat="1" ht="18" customHeight="1">
      <c r="A56" s="349" t="s">
        <v>531</v>
      </c>
      <c r="B56" s="350" t="s">
        <v>195</v>
      </c>
      <c r="C56" s="350" t="s">
        <v>416</v>
      </c>
      <c r="D56" s="350" t="s">
        <v>311</v>
      </c>
      <c r="E56" s="351" t="s">
        <v>303</v>
      </c>
      <c r="F56" s="352">
        <v>975</v>
      </c>
      <c r="G56" s="353" t="s">
        <v>973</v>
      </c>
      <c r="H56" s="526"/>
      <c r="I56" s="354">
        <f>IFERROR(VLOOKUP(U56,プルダウンリスト!$D$17:$E$88,2,FALSE),"")</f>
        <v>0</v>
      </c>
      <c r="J56" s="354">
        <f t="shared" si="2"/>
        <v>0</v>
      </c>
      <c r="K56" s="526" t="s">
        <v>71</v>
      </c>
      <c r="L56" s="526" t="s">
        <v>71</v>
      </c>
      <c r="M56" s="526" t="s">
        <v>71</v>
      </c>
      <c r="N56" s="526" t="s">
        <v>71</v>
      </c>
      <c r="O56" s="526" t="s">
        <v>71</v>
      </c>
      <c r="P56" s="355" t="s">
        <v>401</v>
      </c>
      <c r="Q56" s="351"/>
      <c r="R56" s="350" t="s">
        <v>257</v>
      </c>
      <c r="S56" s="527"/>
      <c r="U56" s="459" t="str">
        <f t="shared" si="1"/>
        <v>〇畑交付対象外（田畑混在地）</v>
      </c>
    </row>
    <row r="57" spans="1:21" s="198" customFormat="1" ht="18" customHeight="1">
      <c r="A57" s="349" t="s">
        <v>531</v>
      </c>
      <c r="B57" s="350" t="s">
        <v>195</v>
      </c>
      <c r="C57" s="350" t="s">
        <v>417</v>
      </c>
      <c r="D57" s="350" t="s">
        <v>312</v>
      </c>
      <c r="E57" s="351" t="s">
        <v>303</v>
      </c>
      <c r="F57" s="352">
        <v>1233</v>
      </c>
      <c r="G57" s="353" t="s">
        <v>299</v>
      </c>
      <c r="H57" s="526"/>
      <c r="I57" s="354">
        <f>IFERROR(VLOOKUP(U57,プルダウンリスト!$D$17:$E$88,2,FALSE),"")</f>
        <v>3500</v>
      </c>
      <c r="J57" s="354">
        <f t="shared" si="2"/>
        <v>4315</v>
      </c>
      <c r="K57" s="526" t="s">
        <v>99</v>
      </c>
      <c r="L57" s="526" t="s">
        <v>71</v>
      </c>
      <c r="M57" s="526" t="s">
        <v>71</v>
      </c>
      <c r="N57" s="526" t="s">
        <v>71</v>
      </c>
      <c r="O57" s="526" t="s">
        <v>71</v>
      </c>
      <c r="P57" s="355" t="s">
        <v>401</v>
      </c>
      <c r="Q57" s="351"/>
      <c r="R57" s="350" t="s">
        <v>257</v>
      </c>
      <c r="S57" s="527"/>
      <c r="U57" s="459" t="str">
        <f t="shared" si="1"/>
        <v>〇畑緩傾斜</v>
      </c>
    </row>
    <row r="58" spans="1:21" s="198" customFormat="1" ht="18" customHeight="1">
      <c r="A58" s="349" t="s">
        <v>531</v>
      </c>
      <c r="B58" s="350" t="s">
        <v>195</v>
      </c>
      <c r="C58" s="350" t="s">
        <v>417</v>
      </c>
      <c r="D58" s="350" t="s">
        <v>313</v>
      </c>
      <c r="E58" s="351" t="s">
        <v>303</v>
      </c>
      <c r="F58" s="352">
        <v>869</v>
      </c>
      <c r="G58" s="353" t="s">
        <v>300</v>
      </c>
      <c r="H58" s="526"/>
      <c r="I58" s="354">
        <f>IFERROR(VLOOKUP(U58,プルダウンリスト!$D$17:$E$88,2,FALSE),"")</f>
        <v>3500</v>
      </c>
      <c r="J58" s="354">
        <f t="shared" si="2"/>
        <v>3041</v>
      </c>
      <c r="K58" s="526" t="s">
        <v>71</v>
      </c>
      <c r="L58" s="526" t="s">
        <v>71</v>
      </c>
      <c r="M58" s="526" t="s">
        <v>71</v>
      </c>
      <c r="N58" s="526" t="s">
        <v>71</v>
      </c>
      <c r="O58" s="526" t="s">
        <v>99</v>
      </c>
      <c r="P58" s="355" t="s">
        <v>401</v>
      </c>
      <c r="Q58" s="351"/>
      <c r="R58" s="350" t="s">
        <v>257</v>
      </c>
      <c r="S58" s="527"/>
      <c r="U58" s="459" t="str">
        <f t="shared" si="1"/>
        <v>〇畑高齢化・耕作放棄率</v>
      </c>
    </row>
    <row r="59" spans="1:21" s="198" customFormat="1" ht="18" customHeight="1">
      <c r="A59" s="349" t="s">
        <v>531</v>
      </c>
      <c r="B59" s="350" t="s">
        <v>195</v>
      </c>
      <c r="C59" s="350" t="s">
        <v>417</v>
      </c>
      <c r="D59" s="350" t="s">
        <v>314</v>
      </c>
      <c r="E59" s="351" t="s">
        <v>303</v>
      </c>
      <c r="F59" s="352">
        <v>1477</v>
      </c>
      <c r="G59" s="353" t="s">
        <v>255</v>
      </c>
      <c r="H59" s="526"/>
      <c r="I59" s="354" t="str">
        <f>IFERROR(VLOOKUP(U59,プルダウンリスト!$D$17:$E$88,2,FALSE),"")</f>
        <v/>
      </c>
      <c r="J59" s="354" t="str">
        <f t="shared" si="2"/>
        <v/>
      </c>
      <c r="K59" s="526" t="s">
        <v>71</v>
      </c>
      <c r="L59" s="526" t="s">
        <v>71</v>
      </c>
      <c r="M59" s="526" t="s">
        <v>71</v>
      </c>
      <c r="N59" s="526" t="s">
        <v>71</v>
      </c>
      <c r="O59" s="526" t="s">
        <v>71</v>
      </c>
      <c r="P59" s="355" t="s">
        <v>401</v>
      </c>
      <c r="Q59" s="351"/>
      <c r="R59" s="350" t="s">
        <v>257</v>
      </c>
      <c r="S59" s="527" t="s">
        <v>99</v>
      </c>
      <c r="U59" s="459" t="str">
        <f t="shared" si="1"/>
        <v>〇畑特認基準</v>
      </c>
    </row>
    <row r="60" spans="1:21" s="198" customFormat="1" ht="18" customHeight="1">
      <c r="A60" s="349" t="s">
        <v>531</v>
      </c>
      <c r="B60" s="350" t="s">
        <v>195</v>
      </c>
      <c r="C60" s="350" t="s">
        <v>417</v>
      </c>
      <c r="D60" s="350" t="s">
        <v>315</v>
      </c>
      <c r="E60" s="351" t="s">
        <v>303</v>
      </c>
      <c r="F60" s="352">
        <v>139</v>
      </c>
      <c r="G60" s="353" t="s">
        <v>973</v>
      </c>
      <c r="H60" s="526"/>
      <c r="I60" s="354">
        <f>IFERROR(VLOOKUP(U60,プルダウンリスト!$D$17:$E$88,2,FALSE),"")</f>
        <v>0</v>
      </c>
      <c r="J60" s="354">
        <f t="shared" si="2"/>
        <v>0</v>
      </c>
      <c r="K60" s="526" t="s">
        <v>71</v>
      </c>
      <c r="L60" s="526" t="s">
        <v>71</v>
      </c>
      <c r="M60" s="526" t="s">
        <v>71</v>
      </c>
      <c r="N60" s="526" t="s">
        <v>71</v>
      </c>
      <c r="O60" s="526" t="s">
        <v>71</v>
      </c>
      <c r="P60" s="355" t="s">
        <v>401</v>
      </c>
      <c r="Q60" s="351"/>
      <c r="R60" s="350" t="s">
        <v>257</v>
      </c>
      <c r="S60" s="527"/>
      <c r="U60" s="459" t="str">
        <f t="shared" si="1"/>
        <v>〇畑交付対象外（田畑混在地）</v>
      </c>
    </row>
    <row r="61" spans="1:21" s="198" customFormat="1" ht="18" customHeight="1">
      <c r="A61" s="349" t="s">
        <v>531</v>
      </c>
      <c r="B61" s="350" t="s">
        <v>195</v>
      </c>
      <c r="C61" s="350" t="s">
        <v>418</v>
      </c>
      <c r="D61" s="350" t="s">
        <v>318</v>
      </c>
      <c r="E61" s="351" t="s">
        <v>304</v>
      </c>
      <c r="F61" s="352">
        <v>1590</v>
      </c>
      <c r="G61" s="353" t="s">
        <v>1189</v>
      </c>
      <c r="H61" s="526"/>
      <c r="I61" s="354">
        <f>IFERROR(VLOOKUP(U61,プルダウンリスト!$D$17:$E$88,2,FALSE),"")</f>
        <v>3000</v>
      </c>
      <c r="J61" s="354">
        <f t="shared" si="2"/>
        <v>4770</v>
      </c>
      <c r="K61" s="526" t="s">
        <v>71</v>
      </c>
      <c r="L61" s="526" t="s">
        <v>71</v>
      </c>
      <c r="M61" s="526" t="s">
        <v>71</v>
      </c>
      <c r="N61" s="526" t="s">
        <v>71</v>
      </c>
      <c r="O61" s="526" t="s">
        <v>71</v>
      </c>
      <c r="P61" s="355" t="s">
        <v>401</v>
      </c>
      <c r="Q61" s="351"/>
      <c r="R61" s="350" t="s">
        <v>257</v>
      </c>
      <c r="S61" s="527"/>
      <c r="U61" s="459" t="str">
        <f t="shared" si="1"/>
        <v>〇草地特認基準（緩傾斜）</v>
      </c>
    </row>
    <row r="62" spans="1:21" s="198" customFormat="1" ht="18" customHeight="1">
      <c r="A62" s="349" t="s">
        <v>531</v>
      </c>
      <c r="B62" s="350" t="s">
        <v>195</v>
      </c>
      <c r="C62" s="350" t="s">
        <v>418</v>
      </c>
      <c r="D62" s="350" t="s">
        <v>256</v>
      </c>
      <c r="E62" s="351" t="s">
        <v>304</v>
      </c>
      <c r="F62" s="352">
        <v>1444</v>
      </c>
      <c r="G62" s="353" t="s">
        <v>254</v>
      </c>
      <c r="H62" s="526"/>
      <c r="I62" s="354">
        <f>IFERROR(VLOOKUP(U62,プルダウンリスト!$D$17:$E$88,2,FALSE),"")</f>
        <v>10500</v>
      </c>
      <c r="J62" s="354">
        <f t="shared" si="2"/>
        <v>15162</v>
      </c>
      <c r="K62" s="526" t="s">
        <v>71</v>
      </c>
      <c r="L62" s="526" t="s">
        <v>71</v>
      </c>
      <c r="M62" s="526" t="s">
        <v>71</v>
      </c>
      <c r="N62" s="526" t="s">
        <v>71</v>
      </c>
      <c r="O62" s="526" t="s">
        <v>71</v>
      </c>
      <c r="P62" s="355" t="s">
        <v>401</v>
      </c>
      <c r="Q62" s="351"/>
      <c r="R62" s="350" t="s">
        <v>257</v>
      </c>
      <c r="S62" s="527"/>
      <c r="U62" s="459" t="str">
        <f t="shared" si="1"/>
        <v>〇草地急傾斜</v>
      </c>
    </row>
    <row r="63" spans="1:21" s="198" customFormat="1" ht="18" customHeight="1">
      <c r="A63" s="349" t="s">
        <v>531</v>
      </c>
      <c r="B63" s="350" t="s">
        <v>195</v>
      </c>
      <c r="C63" s="350" t="s">
        <v>418</v>
      </c>
      <c r="D63" s="350" t="s">
        <v>309</v>
      </c>
      <c r="E63" s="351" t="s">
        <v>298</v>
      </c>
      <c r="F63" s="352">
        <v>1105</v>
      </c>
      <c r="G63" s="353" t="s">
        <v>254</v>
      </c>
      <c r="H63" s="526"/>
      <c r="I63" s="354">
        <f>IFERROR(VLOOKUP(U63,プルダウンリスト!$D$17:$E$88,2,FALSE),"")</f>
        <v>21000</v>
      </c>
      <c r="J63" s="354">
        <f t="shared" si="2"/>
        <v>23205</v>
      </c>
      <c r="K63" s="526" t="s">
        <v>71</v>
      </c>
      <c r="L63" s="526" t="s">
        <v>71</v>
      </c>
      <c r="M63" s="526" t="s">
        <v>71</v>
      </c>
      <c r="N63" s="526"/>
      <c r="O63" s="526" t="s">
        <v>71</v>
      </c>
      <c r="P63" s="355" t="s">
        <v>401</v>
      </c>
      <c r="Q63" s="351"/>
      <c r="R63" s="350" t="s">
        <v>257</v>
      </c>
      <c r="S63" s="527"/>
      <c r="U63" s="459" t="str">
        <f t="shared" si="1"/>
        <v>〇田急傾斜</v>
      </c>
    </row>
    <row r="64" spans="1:21" s="198" customFormat="1" ht="18" customHeight="1">
      <c r="A64" s="349" t="s">
        <v>296</v>
      </c>
      <c r="B64" s="350" t="s">
        <v>195</v>
      </c>
      <c r="C64" s="350" t="s">
        <v>419</v>
      </c>
      <c r="D64" s="350" t="s">
        <v>314</v>
      </c>
      <c r="E64" s="351" t="s">
        <v>298</v>
      </c>
      <c r="F64" s="352">
        <v>84</v>
      </c>
      <c r="G64" s="353" t="s">
        <v>254</v>
      </c>
      <c r="H64" s="526"/>
      <c r="I64" s="354">
        <f>IFERROR(VLOOKUP(U64,プルダウンリスト!$D$17:$E$88,2,FALSE),"")</f>
        <v>21000</v>
      </c>
      <c r="J64" s="354">
        <f t="shared" si="2"/>
        <v>1764</v>
      </c>
      <c r="K64" s="526" t="s">
        <v>71</v>
      </c>
      <c r="L64" s="526" t="s">
        <v>71</v>
      </c>
      <c r="M64" s="526" t="s">
        <v>71</v>
      </c>
      <c r="N64" s="526" t="s">
        <v>71</v>
      </c>
      <c r="O64" s="526" t="s">
        <v>71</v>
      </c>
      <c r="P64" s="355" t="s">
        <v>401</v>
      </c>
      <c r="Q64" s="351"/>
      <c r="R64" s="350" t="s">
        <v>257</v>
      </c>
      <c r="S64" s="527"/>
      <c r="U64" s="459" t="str">
        <f t="shared" si="1"/>
        <v>〇田急傾斜</v>
      </c>
    </row>
    <row r="65" spans="1:21" s="198" customFormat="1" ht="18" customHeight="1">
      <c r="A65" s="349" t="s">
        <v>296</v>
      </c>
      <c r="B65" s="350" t="s">
        <v>195</v>
      </c>
      <c r="C65" s="350" t="s">
        <v>419</v>
      </c>
      <c r="D65" s="350" t="s">
        <v>315</v>
      </c>
      <c r="E65" s="351" t="s">
        <v>298</v>
      </c>
      <c r="F65" s="352">
        <v>220</v>
      </c>
      <c r="G65" s="353" t="s">
        <v>254</v>
      </c>
      <c r="H65" s="526"/>
      <c r="I65" s="354">
        <f>IFERROR(VLOOKUP(U65,プルダウンリスト!$D$17:$E$88,2,FALSE),"")</f>
        <v>21000</v>
      </c>
      <c r="J65" s="354">
        <f t="shared" si="2"/>
        <v>4620</v>
      </c>
      <c r="K65" s="526" t="s">
        <v>71</v>
      </c>
      <c r="L65" s="526" t="s">
        <v>71</v>
      </c>
      <c r="M65" s="526" t="s">
        <v>71</v>
      </c>
      <c r="N65" s="526" t="s">
        <v>71</v>
      </c>
      <c r="O65" s="526" t="s">
        <v>71</v>
      </c>
      <c r="P65" s="355" t="s">
        <v>401</v>
      </c>
      <c r="Q65" s="351"/>
      <c r="R65" s="350" t="s">
        <v>257</v>
      </c>
      <c r="S65" s="527"/>
      <c r="U65" s="459" t="str">
        <f t="shared" si="1"/>
        <v>〇田急傾斜</v>
      </c>
    </row>
    <row r="66" spans="1:21" s="198" customFormat="1" ht="18" customHeight="1">
      <c r="A66" s="349" t="s">
        <v>296</v>
      </c>
      <c r="B66" s="350" t="s">
        <v>195</v>
      </c>
      <c r="C66" s="350" t="s">
        <v>419</v>
      </c>
      <c r="D66" s="350" t="s">
        <v>318</v>
      </c>
      <c r="E66" s="351" t="s">
        <v>298</v>
      </c>
      <c r="F66" s="352">
        <v>275</v>
      </c>
      <c r="G66" s="353" t="s">
        <v>254</v>
      </c>
      <c r="H66" s="526"/>
      <c r="I66" s="354">
        <f>IFERROR(VLOOKUP(U66,プルダウンリスト!$D$17:$E$88,2,FALSE),"")</f>
        <v>21000</v>
      </c>
      <c r="J66" s="354">
        <f t="shared" si="2"/>
        <v>5775</v>
      </c>
      <c r="K66" s="526" t="s">
        <v>71</v>
      </c>
      <c r="L66" s="526" t="s">
        <v>71</v>
      </c>
      <c r="M66" s="526" t="s">
        <v>71</v>
      </c>
      <c r="N66" s="526" t="s">
        <v>71</v>
      </c>
      <c r="O66" s="526" t="s">
        <v>71</v>
      </c>
      <c r="P66" s="355" t="s">
        <v>401</v>
      </c>
      <c r="Q66" s="351"/>
      <c r="R66" s="350" t="s">
        <v>257</v>
      </c>
      <c r="S66" s="527"/>
      <c r="U66" s="459" t="str">
        <f t="shared" si="1"/>
        <v>〇田急傾斜</v>
      </c>
    </row>
    <row r="67" spans="1:21" s="198" customFormat="1" ht="18" customHeight="1">
      <c r="A67" s="349" t="s">
        <v>296</v>
      </c>
      <c r="B67" s="350" t="s">
        <v>195</v>
      </c>
      <c r="C67" s="350" t="s">
        <v>419</v>
      </c>
      <c r="D67" s="350" t="s">
        <v>319</v>
      </c>
      <c r="E67" s="351" t="s">
        <v>298</v>
      </c>
      <c r="F67" s="352">
        <v>189</v>
      </c>
      <c r="G67" s="353" t="s">
        <v>254</v>
      </c>
      <c r="H67" s="526"/>
      <c r="I67" s="354">
        <f>IFERROR(VLOOKUP(U67,プルダウンリスト!$D$17:$E$88,2,FALSE),"")</f>
        <v>21000</v>
      </c>
      <c r="J67" s="354">
        <f t="shared" si="2"/>
        <v>3969</v>
      </c>
      <c r="K67" s="526" t="s">
        <v>71</v>
      </c>
      <c r="L67" s="526" t="s">
        <v>71</v>
      </c>
      <c r="M67" s="526" t="s">
        <v>71</v>
      </c>
      <c r="N67" s="526" t="s">
        <v>71</v>
      </c>
      <c r="O67" s="526" t="s">
        <v>71</v>
      </c>
      <c r="P67" s="355" t="s">
        <v>401</v>
      </c>
      <c r="Q67" s="351"/>
      <c r="R67" s="350" t="s">
        <v>257</v>
      </c>
      <c r="S67" s="527"/>
      <c r="U67" s="459" t="str">
        <f t="shared" si="1"/>
        <v>〇田急傾斜</v>
      </c>
    </row>
    <row r="68" spans="1:21" s="198" customFormat="1" ht="18" customHeight="1">
      <c r="A68" s="349" t="s">
        <v>296</v>
      </c>
      <c r="B68" s="350" t="s">
        <v>195</v>
      </c>
      <c r="C68" s="350" t="s">
        <v>419</v>
      </c>
      <c r="D68" s="350" t="s">
        <v>256</v>
      </c>
      <c r="E68" s="351" t="s">
        <v>298</v>
      </c>
      <c r="F68" s="352">
        <v>912</v>
      </c>
      <c r="G68" s="353" t="s">
        <v>300</v>
      </c>
      <c r="H68" s="526"/>
      <c r="I68" s="354">
        <f>IFERROR(VLOOKUP(U68,プルダウンリスト!$D$17:$E$88,2,FALSE),"")</f>
        <v>8000</v>
      </c>
      <c r="J68" s="354">
        <f t="shared" si="2"/>
        <v>7296</v>
      </c>
      <c r="K68" s="526" t="s">
        <v>71</v>
      </c>
      <c r="L68" s="526" t="s">
        <v>71</v>
      </c>
      <c r="M68" s="526" t="s">
        <v>71</v>
      </c>
      <c r="N68" s="526" t="s">
        <v>71</v>
      </c>
      <c r="O68" s="526" t="s">
        <v>71</v>
      </c>
      <c r="P68" s="355" t="s">
        <v>401</v>
      </c>
      <c r="Q68" s="351"/>
      <c r="R68" s="350" t="s">
        <v>257</v>
      </c>
      <c r="S68" s="527"/>
      <c r="U68" s="459" t="str">
        <f t="shared" si="1"/>
        <v>〇田高齢化・耕作放棄率</v>
      </c>
    </row>
    <row r="69" spans="1:21" s="198" customFormat="1" ht="18" customHeight="1">
      <c r="A69" s="349" t="s">
        <v>296</v>
      </c>
      <c r="B69" s="350" t="s">
        <v>195</v>
      </c>
      <c r="C69" s="350" t="s">
        <v>419</v>
      </c>
      <c r="D69" s="350" t="s">
        <v>309</v>
      </c>
      <c r="E69" s="351" t="s">
        <v>298</v>
      </c>
      <c r="F69" s="352">
        <v>979</v>
      </c>
      <c r="G69" s="353" t="s">
        <v>209</v>
      </c>
      <c r="H69" s="526"/>
      <c r="I69" s="354">
        <f>IFERROR(VLOOKUP(U69,プルダウンリスト!$D$17:$E$88,2,FALSE),"")</f>
        <v>8000</v>
      </c>
      <c r="J69" s="354">
        <f t="shared" si="2"/>
        <v>7832</v>
      </c>
      <c r="K69" s="526" t="s">
        <v>71</v>
      </c>
      <c r="L69" s="526" t="s">
        <v>71</v>
      </c>
      <c r="M69" s="526" t="s">
        <v>71</v>
      </c>
      <c r="N69" s="526" t="s">
        <v>71</v>
      </c>
      <c r="O69" s="526" t="s">
        <v>71</v>
      </c>
      <c r="P69" s="355" t="s">
        <v>401</v>
      </c>
      <c r="Q69" s="351"/>
      <c r="R69" s="350" t="s">
        <v>257</v>
      </c>
      <c r="S69" s="527"/>
      <c r="U69" s="459" t="str">
        <f t="shared" si="1"/>
        <v>〇田小区画・不整形</v>
      </c>
    </row>
    <row r="70" spans="1:21" s="198" customFormat="1" ht="18" customHeight="1">
      <c r="A70" s="349" t="s">
        <v>296</v>
      </c>
      <c r="B70" s="350" t="s">
        <v>195</v>
      </c>
      <c r="C70" s="350" t="s">
        <v>419</v>
      </c>
      <c r="D70" s="350" t="s">
        <v>310</v>
      </c>
      <c r="E70" s="351" t="s">
        <v>298</v>
      </c>
      <c r="F70" s="352">
        <v>357</v>
      </c>
      <c r="G70" s="353" t="s">
        <v>254</v>
      </c>
      <c r="H70" s="526"/>
      <c r="I70" s="354">
        <f>IFERROR(VLOOKUP(U70,プルダウンリスト!$D$17:$E$88,2,FALSE),"")</f>
        <v>21000</v>
      </c>
      <c r="J70" s="354">
        <f t="shared" si="2"/>
        <v>7497</v>
      </c>
      <c r="K70" s="526" t="s">
        <v>71</v>
      </c>
      <c r="L70" s="526" t="s">
        <v>71</v>
      </c>
      <c r="M70" s="526" t="s">
        <v>71</v>
      </c>
      <c r="N70" s="526" t="s">
        <v>71</v>
      </c>
      <c r="O70" s="526" t="s">
        <v>71</v>
      </c>
      <c r="P70" s="355" t="s">
        <v>401</v>
      </c>
      <c r="Q70" s="351"/>
      <c r="R70" s="350" t="s">
        <v>257</v>
      </c>
      <c r="S70" s="527" t="s">
        <v>99</v>
      </c>
      <c r="U70" s="459" t="str">
        <f t="shared" si="1"/>
        <v>〇田急傾斜</v>
      </c>
    </row>
    <row r="71" spans="1:21" s="198" customFormat="1" ht="18" customHeight="1">
      <c r="A71" s="349" t="s">
        <v>296</v>
      </c>
      <c r="B71" s="350" t="s">
        <v>195</v>
      </c>
      <c r="C71" s="350" t="s">
        <v>419</v>
      </c>
      <c r="D71" s="350" t="s">
        <v>311</v>
      </c>
      <c r="E71" s="351" t="s">
        <v>298</v>
      </c>
      <c r="F71" s="352">
        <v>543</v>
      </c>
      <c r="G71" s="353" t="s">
        <v>254</v>
      </c>
      <c r="H71" s="526"/>
      <c r="I71" s="354">
        <f>IFERROR(VLOOKUP(U71,プルダウンリスト!$D$17:$E$88,2,FALSE),"")</f>
        <v>21000</v>
      </c>
      <c r="J71" s="354">
        <f t="shared" si="2"/>
        <v>11403</v>
      </c>
      <c r="K71" s="526" t="s">
        <v>71</v>
      </c>
      <c r="L71" s="526" t="s">
        <v>71</v>
      </c>
      <c r="M71" s="526" t="s">
        <v>71</v>
      </c>
      <c r="N71" s="526" t="s">
        <v>71</v>
      </c>
      <c r="O71" s="526" t="s">
        <v>71</v>
      </c>
      <c r="P71" s="355" t="s">
        <v>401</v>
      </c>
      <c r="Q71" s="351"/>
      <c r="R71" s="350" t="s">
        <v>257</v>
      </c>
      <c r="S71" s="527"/>
      <c r="U71" s="459" t="str">
        <f t="shared" si="1"/>
        <v>〇田急傾斜</v>
      </c>
    </row>
    <row r="72" spans="1:21" s="198" customFormat="1" ht="18" customHeight="1">
      <c r="A72" s="349" t="s">
        <v>296</v>
      </c>
      <c r="B72" s="350" t="s">
        <v>195</v>
      </c>
      <c r="C72" s="350" t="s">
        <v>419</v>
      </c>
      <c r="D72" s="350" t="s">
        <v>312</v>
      </c>
      <c r="E72" s="351" t="s">
        <v>298</v>
      </c>
      <c r="F72" s="352">
        <v>194</v>
      </c>
      <c r="G72" s="353" t="s">
        <v>254</v>
      </c>
      <c r="H72" s="526"/>
      <c r="I72" s="354">
        <f>IFERROR(VLOOKUP(U72,プルダウンリスト!$D$17:$E$88,2,FALSE),"")</f>
        <v>21000</v>
      </c>
      <c r="J72" s="354">
        <f t="shared" si="2"/>
        <v>4074</v>
      </c>
      <c r="K72" s="526" t="s">
        <v>71</v>
      </c>
      <c r="L72" s="526" t="s">
        <v>71</v>
      </c>
      <c r="M72" s="526" t="s">
        <v>71</v>
      </c>
      <c r="N72" s="526" t="s">
        <v>71</v>
      </c>
      <c r="O72" s="526" t="s">
        <v>71</v>
      </c>
      <c r="P72" s="355" t="s">
        <v>401</v>
      </c>
      <c r="Q72" s="351"/>
      <c r="R72" s="350" t="s">
        <v>257</v>
      </c>
      <c r="S72" s="527"/>
      <c r="U72" s="459" t="str">
        <f t="shared" si="1"/>
        <v>〇田急傾斜</v>
      </c>
    </row>
    <row r="73" spans="1:21" s="198" customFormat="1" ht="18" customHeight="1">
      <c r="A73" s="349" t="s">
        <v>296</v>
      </c>
      <c r="B73" s="350" t="s">
        <v>195</v>
      </c>
      <c r="C73" s="350" t="s">
        <v>419</v>
      </c>
      <c r="D73" s="350" t="s">
        <v>313</v>
      </c>
      <c r="E73" s="351" t="s">
        <v>298</v>
      </c>
      <c r="F73" s="352">
        <v>56</v>
      </c>
      <c r="G73" s="353" t="s">
        <v>254</v>
      </c>
      <c r="H73" s="526"/>
      <c r="I73" s="354">
        <f>IFERROR(VLOOKUP(U73,プルダウンリスト!$D$17:$E$88,2,FALSE),"")</f>
        <v>21000</v>
      </c>
      <c r="J73" s="354">
        <f t="shared" si="2"/>
        <v>1176</v>
      </c>
      <c r="K73" s="526" t="s">
        <v>71</v>
      </c>
      <c r="L73" s="526" t="s">
        <v>71</v>
      </c>
      <c r="M73" s="526" t="s">
        <v>71</v>
      </c>
      <c r="N73" s="526" t="s">
        <v>71</v>
      </c>
      <c r="O73" s="526" t="s">
        <v>71</v>
      </c>
      <c r="P73" s="355" t="s">
        <v>401</v>
      </c>
      <c r="Q73" s="351"/>
      <c r="R73" s="350" t="s">
        <v>257</v>
      </c>
      <c r="S73" s="527"/>
      <c r="U73" s="459" t="str">
        <f t="shared" si="1"/>
        <v>〇田急傾斜</v>
      </c>
    </row>
    <row r="74" spans="1:21" s="198" customFormat="1" ht="18" customHeight="1">
      <c r="A74" s="349" t="s">
        <v>296</v>
      </c>
      <c r="B74" s="350" t="s">
        <v>195</v>
      </c>
      <c r="C74" s="350" t="s">
        <v>419</v>
      </c>
      <c r="D74" s="350" t="s">
        <v>314</v>
      </c>
      <c r="E74" s="351" t="s">
        <v>298</v>
      </c>
      <c r="F74" s="352">
        <v>637</v>
      </c>
      <c r="G74" s="353" t="s">
        <v>254</v>
      </c>
      <c r="H74" s="526"/>
      <c r="I74" s="354">
        <f>IFERROR(VLOOKUP(U74,プルダウンリスト!$D$17:$E$88,2,FALSE),"")</f>
        <v>21000</v>
      </c>
      <c r="J74" s="354">
        <f t="shared" si="2"/>
        <v>13377</v>
      </c>
      <c r="K74" s="526" t="s">
        <v>71</v>
      </c>
      <c r="L74" s="526" t="s">
        <v>71</v>
      </c>
      <c r="M74" s="526" t="s">
        <v>71</v>
      </c>
      <c r="N74" s="526" t="s">
        <v>71</v>
      </c>
      <c r="O74" s="526" t="s">
        <v>71</v>
      </c>
      <c r="P74" s="355" t="s">
        <v>401</v>
      </c>
      <c r="Q74" s="351"/>
      <c r="R74" s="350" t="s">
        <v>257</v>
      </c>
      <c r="S74" s="527"/>
      <c r="U74" s="459" t="str">
        <f t="shared" si="1"/>
        <v>〇田急傾斜</v>
      </c>
    </row>
    <row r="75" spans="1:21" s="198" customFormat="1" ht="18" customHeight="1">
      <c r="A75" s="349" t="s">
        <v>296</v>
      </c>
      <c r="B75" s="350" t="s">
        <v>195</v>
      </c>
      <c r="C75" s="350" t="s">
        <v>419</v>
      </c>
      <c r="D75" s="350" t="s">
        <v>315</v>
      </c>
      <c r="E75" s="351" t="s">
        <v>303</v>
      </c>
      <c r="F75" s="352">
        <v>557</v>
      </c>
      <c r="G75" s="353" t="s">
        <v>255</v>
      </c>
      <c r="H75" s="526"/>
      <c r="I75" s="354" t="str">
        <f>IFERROR(VLOOKUP(U75,プルダウンリスト!$D$17:$E$88,2,FALSE),"")</f>
        <v/>
      </c>
      <c r="J75" s="354" t="str">
        <f t="shared" si="2"/>
        <v/>
      </c>
      <c r="K75" s="526" t="s">
        <v>71</v>
      </c>
      <c r="L75" s="526" t="s">
        <v>71</v>
      </c>
      <c r="M75" s="526" t="s">
        <v>71</v>
      </c>
      <c r="N75" s="526" t="s">
        <v>71</v>
      </c>
      <c r="O75" s="526" t="s">
        <v>71</v>
      </c>
      <c r="P75" s="355" t="s">
        <v>401</v>
      </c>
      <c r="Q75" s="351"/>
      <c r="R75" s="350" t="s">
        <v>257</v>
      </c>
      <c r="S75" s="527"/>
      <c r="U75" s="459" t="str">
        <f t="shared" si="1"/>
        <v>〇畑特認基準</v>
      </c>
    </row>
    <row r="76" spans="1:21" s="198" customFormat="1" ht="18" customHeight="1">
      <c r="A76" s="349" t="s">
        <v>296</v>
      </c>
      <c r="B76" s="350" t="s">
        <v>195</v>
      </c>
      <c r="C76" s="350" t="s">
        <v>420</v>
      </c>
      <c r="D76" s="350" t="s">
        <v>421</v>
      </c>
      <c r="E76" s="351" t="s">
        <v>303</v>
      </c>
      <c r="F76" s="352">
        <v>39</v>
      </c>
      <c r="G76" s="353" t="s">
        <v>1189</v>
      </c>
      <c r="H76" s="526"/>
      <c r="I76" s="354">
        <f>IFERROR(VLOOKUP(U76,プルダウンリスト!$D$17:$E$88,2,FALSE),"")</f>
        <v>3500</v>
      </c>
      <c r="J76" s="354">
        <f t="shared" si="2"/>
        <v>136</v>
      </c>
      <c r="K76" s="526" t="s">
        <v>71</v>
      </c>
      <c r="L76" s="526" t="s">
        <v>71</v>
      </c>
      <c r="M76" s="526" t="s">
        <v>71</v>
      </c>
      <c r="N76" s="526" t="s">
        <v>71</v>
      </c>
      <c r="O76" s="526" t="s">
        <v>71</v>
      </c>
      <c r="P76" s="355" t="s">
        <v>401</v>
      </c>
      <c r="Q76" s="351"/>
      <c r="R76" s="350" t="s">
        <v>257</v>
      </c>
      <c r="S76" s="527"/>
      <c r="U76" s="459" t="str">
        <f t="shared" si="1"/>
        <v>〇畑特認基準（緩傾斜）</v>
      </c>
    </row>
    <row r="77" spans="1:21" s="198" customFormat="1" ht="18" customHeight="1">
      <c r="A77" s="349" t="s">
        <v>296</v>
      </c>
      <c r="B77" s="350" t="s">
        <v>195</v>
      </c>
      <c r="C77" s="350" t="s">
        <v>420</v>
      </c>
      <c r="D77" s="350" t="s">
        <v>422</v>
      </c>
      <c r="E77" s="351" t="s">
        <v>303</v>
      </c>
      <c r="F77" s="352">
        <v>3692</v>
      </c>
      <c r="G77" s="353" t="s">
        <v>299</v>
      </c>
      <c r="H77" s="526"/>
      <c r="I77" s="354">
        <f>IFERROR(VLOOKUP(U77,プルダウンリスト!$D$17:$E$88,2,FALSE),"")</f>
        <v>3500</v>
      </c>
      <c r="J77" s="354">
        <f t="shared" si="2"/>
        <v>12922</v>
      </c>
      <c r="K77" s="526" t="s">
        <v>71</v>
      </c>
      <c r="L77" s="526" t="s">
        <v>71</v>
      </c>
      <c r="M77" s="526" t="s">
        <v>71</v>
      </c>
      <c r="N77" s="526" t="s">
        <v>71</v>
      </c>
      <c r="O77" s="526" t="s">
        <v>71</v>
      </c>
      <c r="P77" s="355" t="s">
        <v>401</v>
      </c>
      <c r="Q77" s="351"/>
      <c r="R77" s="350" t="s">
        <v>257</v>
      </c>
      <c r="S77" s="527"/>
      <c r="U77" s="459" t="str">
        <f t="shared" si="1"/>
        <v>〇畑緩傾斜</v>
      </c>
    </row>
    <row r="78" spans="1:21" s="198" customFormat="1" ht="18" customHeight="1">
      <c r="A78" s="349" t="s">
        <v>296</v>
      </c>
      <c r="B78" s="350" t="s">
        <v>195</v>
      </c>
      <c r="C78" s="350" t="s">
        <v>426</v>
      </c>
      <c r="D78" s="350" t="s">
        <v>422</v>
      </c>
      <c r="E78" s="351" t="s">
        <v>304</v>
      </c>
      <c r="F78" s="352">
        <v>110</v>
      </c>
      <c r="G78" s="353" t="s">
        <v>254</v>
      </c>
      <c r="H78" s="526"/>
      <c r="I78" s="354">
        <f>IFERROR(VLOOKUP(U78,プルダウンリスト!$D$17:$E$88,2,FALSE),"")</f>
        <v>10500</v>
      </c>
      <c r="J78" s="354">
        <f t="shared" si="2"/>
        <v>1155</v>
      </c>
      <c r="K78" s="526" t="s">
        <v>71</v>
      </c>
      <c r="L78" s="526" t="s">
        <v>71</v>
      </c>
      <c r="M78" s="526" t="s">
        <v>71</v>
      </c>
      <c r="N78" s="526" t="s">
        <v>71</v>
      </c>
      <c r="O78" s="526" t="s">
        <v>71</v>
      </c>
      <c r="P78" s="355" t="s">
        <v>401</v>
      </c>
      <c r="Q78" s="351"/>
      <c r="R78" s="350" t="s">
        <v>257</v>
      </c>
      <c r="S78" s="527"/>
      <c r="U78" s="459" t="str">
        <f t="shared" si="1"/>
        <v>〇草地急傾斜</v>
      </c>
    </row>
    <row r="79" spans="1:21" s="198" customFormat="1" ht="18" customHeight="1">
      <c r="A79" s="349" t="s">
        <v>296</v>
      </c>
      <c r="B79" s="350" t="s">
        <v>195</v>
      </c>
      <c r="C79" s="350" t="s">
        <v>426</v>
      </c>
      <c r="D79" s="350" t="s">
        <v>422</v>
      </c>
      <c r="E79" s="351" t="s">
        <v>304</v>
      </c>
      <c r="F79" s="352">
        <v>120</v>
      </c>
      <c r="G79" s="353" t="s">
        <v>1190</v>
      </c>
      <c r="H79" s="526"/>
      <c r="I79" s="354">
        <f>IFERROR(VLOOKUP(U79,プルダウンリスト!$D$17:$E$88,2,FALSE),"")</f>
        <v>10500</v>
      </c>
      <c r="J79" s="354">
        <f t="shared" si="2"/>
        <v>1260</v>
      </c>
      <c r="K79" s="526" t="s">
        <v>71</v>
      </c>
      <c r="L79" s="526" t="s">
        <v>71</v>
      </c>
      <c r="M79" s="526" t="s">
        <v>71</v>
      </c>
      <c r="N79" s="526"/>
      <c r="O79" s="526" t="s">
        <v>99</v>
      </c>
      <c r="P79" s="355" t="s">
        <v>401</v>
      </c>
      <c r="Q79" s="351"/>
      <c r="R79" s="350" t="s">
        <v>257</v>
      </c>
      <c r="S79" s="527"/>
      <c r="U79" s="459" t="str">
        <f t="shared" si="1"/>
        <v>〇草地特認基準（急傾斜）</v>
      </c>
    </row>
    <row r="80" spans="1:21" s="198" customFormat="1" ht="18" customHeight="1">
      <c r="A80" s="349" t="s">
        <v>296</v>
      </c>
      <c r="B80" s="350" t="s">
        <v>195</v>
      </c>
      <c r="C80" s="350" t="s">
        <v>426</v>
      </c>
      <c r="D80" s="350" t="s">
        <v>422</v>
      </c>
      <c r="E80" s="351" t="s">
        <v>304</v>
      </c>
      <c r="F80" s="352">
        <v>130</v>
      </c>
      <c r="G80" s="353" t="s">
        <v>300</v>
      </c>
      <c r="H80" s="526"/>
      <c r="I80" s="354">
        <f>IFERROR(VLOOKUP(U80,プルダウンリスト!$D$17:$E$88,2,FALSE),"")</f>
        <v>3000</v>
      </c>
      <c r="J80" s="354">
        <f t="shared" si="2"/>
        <v>390</v>
      </c>
      <c r="K80" s="526" t="s">
        <v>71</v>
      </c>
      <c r="L80" s="526" t="s">
        <v>71</v>
      </c>
      <c r="M80" s="526" t="s">
        <v>71</v>
      </c>
      <c r="N80" s="526" t="s">
        <v>71</v>
      </c>
      <c r="O80" s="526" t="s">
        <v>71</v>
      </c>
      <c r="P80" s="355" t="s">
        <v>401</v>
      </c>
      <c r="Q80" s="351"/>
      <c r="R80" s="350" t="s">
        <v>257</v>
      </c>
      <c r="S80" s="527"/>
      <c r="U80" s="459" t="str">
        <f t="shared" si="1"/>
        <v>〇草地高齢化・耕作放棄率</v>
      </c>
    </row>
    <row r="81" spans="1:28" s="198" customFormat="1" ht="18" customHeight="1">
      <c r="A81" s="349" t="s">
        <v>296</v>
      </c>
      <c r="B81" s="350" t="s">
        <v>195</v>
      </c>
      <c r="C81" s="350" t="s">
        <v>426</v>
      </c>
      <c r="D81" s="350" t="s">
        <v>422</v>
      </c>
      <c r="E81" s="351" t="s">
        <v>304</v>
      </c>
      <c r="F81" s="352">
        <v>140</v>
      </c>
      <c r="G81" s="353" t="s">
        <v>306</v>
      </c>
      <c r="H81" s="526"/>
      <c r="I81" s="354">
        <f>IFERROR(VLOOKUP(U81,プルダウンリスト!$D$17:$E$88,2,FALSE),"")</f>
        <v>1500</v>
      </c>
      <c r="J81" s="354">
        <f t="shared" si="2"/>
        <v>210</v>
      </c>
      <c r="K81" s="526" t="s">
        <v>71</v>
      </c>
      <c r="L81" s="526" t="s">
        <v>71</v>
      </c>
      <c r="M81" s="526" t="s">
        <v>71</v>
      </c>
      <c r="N81" s="526" t="s">
        <v>71</v>
      </c>
      <c r="O81" s="526" t="s">
        <v>71</v>
      </c>
      <c r="P81" s="355" t="s">
        <v>401</v>
      </c>
      <c r="Q81" s="351"/>
      <c r="R81" s="350" t="s">
        <v>257</v>
      </c>
      <c r="S81" s="527"/>
      <c r="U81" s="459" t="str">
        <f t="shared" si="1"/>
        <v>〇草地草地比率の高い草地</v>
      </c>
    </row>
    <row r="82" spans="1:28" s="198" customFormat="1" ht="18" customHeight="1">
      <c r="A82" s="349" t="s">
        <v>296</v>
      </c>
      <c r="B82" s="350" t="s">
        <v>195</v>
      </c>
      <c r="C82" s="350" t="s">
        <v>426</v>
      </c>
      <c r="D82" s="350" t="s">
        <v>422</v>
      </c>
      <c r="E82" s="351" t="s">
        <v>304</v>
      </c>
      <c r="F82" s="352">
        <v>150</v>
      </c>
      <c r="G82" s="353" t="s">
        <v>255</v>
      </c>
      <c r="H82" s="526"/>
      <c r="I82" s="354" t="str">
        <f>IFERROR(VLOOKUP(U82,プルダウンリスト!$D$17:$E$88,2,FALSE),"")</f>
        <v/>
      </c>
      <c r="J82" s="354" t="str">
        <f t="shared" ref="J82:J105" si="3">IFERROR(ROUNDDOWN(F82*I82/1000,0),"")</f>
        <v/>
      </c>
      <c r="K82" s="526"/>
      <c r="L82" s="526" t="s">
        <v>71</v>
      </c>
      <c r="M82" s="526" t="s">
        <v>71</v>
      </c>
      <c r="N82" s="526" t="s">
        <v>71</v>
      </c>
      <c r="O82" s="526" t="s">
        <v>71</v>
      </c>
      <c r="P82" s="355" t="s">
        <v>401</v>
      </c>
      <c r="Q82" s="351"/>
      <c r="R82" s="350" t="s">
        <v>257</v>
      </c>
      <c r="S82" s="527"/>
      <c r="U82" s="459" t="str">
        <f t="shared" si="1"/>
        <v>〇草地特認基準</v>
      </c>
    </row>
    <row r="83" spans="1:28" s="198" customFormat="1" ht="18" customHeight="1">
      <c r="A83" s="349" t="s">
        <v>296</v>
      </c>
      <c r="B83" s="350" t="s">
        <v>195</v>
      </c>
      <c r="C83" s="350" t="s">
        <v>426</v>
      </c>
      <c r="D83" s="350" t="s">
        <v>422</v>
      </c>
      <c r="E83" s="351" t="s">
        <v>304</v>
      </c>
      <c r="F83" s="352">
        <v>160</v>
      </c>
      <c r="G83" s="353" t="s">
        <v>977</v>
      </c>
      <c r="H83" s="526"/>
      <c r="I83" s="354">
        <f>IFERROR(VLOOKUP(U83,プルダウンリスト!$D$17:$E$88,2,FALSE),"")</f>
        <v>0</v>
      </c>
      <c r="J83" s="354">
        <f t="shared" si="3"/>
        <v>0</v>
      </c>
      <c r="K83" s="526" t="s">
        <v>71</v>
      </c>
      <c r="L83" s="526" t="s">
        <v>71</v>
      </c>
      <c r="M83" s="526" t="s">
        <v>71</v>
      </c>
      <c r="N83" s="526" t="s">
        <v>71</v>
      </c>
      <c r="O83" s="526" t="s">
        <v>71</v>
      </c>
      <c r="P83" s="355" t="s">
        <v>401</v>
      </c>
      <c r="Q83" s="351"/>
      <c r="R83" s="350" t="s">
        <v>257</v>
      </c>
      <c r="S83" s="527"/>
      <c r="U83" s="459" t="str">
        <f t="shared" si="1"/>
        <v>〇草地交付対象外（田草地混在地以外）</v>
      </c>
    </row>
    <row r="84" spans="1:28" s="198" customFormat="1" ht="18" customHeight="1">
      <c r="A84" s="349" t="s">
        <v>296</v>
      </c>
      <c r="B84" s="350" t="s">
        <v>195</v>
      </c>
      <c r="C84" s="350" t="s">
        <v>426</v>
      </c>
      <c r="D84" s="350" t="s">
        <v>422</v>
      </c>
      <c r="E84" s="351" t="s">
        <v>304</v>
      </c>
      <c r="F84" s="352">
        <v>170</v>
      </c>
      <c r="G84" s="353" t="s">
        <v>975</v>
      </c>
      <c r="H84" s="526"/>
      <c r="I84" s="354">
        <f>IFERROR(VLOOKUP(U84,プルダウンリスト!$D$17:$E$88,2,FALSE),"")</f>
        <v>0</v>
      </c>
      <c r="J84" s="354">
        <f t="shared" si="3"/>
        <v>0</v>
      </c>
      <c r="K84" s="526" t="s">
        <v>71</v>
      </c>
      <c r="L84" s="526" t="s">
        <v>71</v>
      </c>
      <c r="M84" s="526" t="s">
        <v>71</v>
      </c>
      <c r="N84" s="526" t="s">
        <v>71</v>
      </c>
      <c r="O84" s="526" t="s">
        <v>71</v>
      </c>
      <c r="P84" s="355" t="s">
        <v>401</v>
      </c>
      <c r="Q84" s="351"/>
      <c r="R84" s="350" t="s">
        <v>257</v>
      </c>
      <c r="S84" s="527"/>
      <c r="U84" s="459" t="str">
        <f t="shared" ref="U84:U105" si="4">$S$14&amp;E84&amp;G84</f>
        <v>〇草地交付対象外（田草地混在地）</v>
      </c>
    </row>
    <row r="85" spans="1:28" s="198" customFormat="1" ht="18" customHeight="1">
      <c r="A85" s="349" t="s">
        <v>296</v>
      </c>
      <c r="B85" s="350" t="s">
        <v>195</v>
      </c>
      <c r="C85" s="350" t="s">
        <v>427</v>
      </c>
      <c r="D85" s="350" t="s">
        <v>422</v>
      </c>
      <c r="E85" s="351" t="s">
        <v>305</v>
      </c>
      <c r="F85" s="352">
        <v>210</v>
      </c>
      <c r="G85" s="353" t="s">
        <v>254</v>
      </c>
      <c r="H85" s="526"/>
      <c r="I85" s="354">
        <f>IFERROR(VLOOKUP(U85,プルダウンリスト!$D$17:$E$88,2,FALSE),"")</f>
        <v>1000</v>
      </c>
      <c r="J85" s="354">
        <f t="shared" si="3"/>
        <v>210</v>
      </c>
      <c r="K85" s="526" t="s">
        <v>71</v>
      </c>
      <c r="L85" s="526" t="s">
        <v>71</v>
      </c>
      <c r="M85" s="526" t="s">
        <v>71</v>
      </c>
      <c r="N85" s="526" t="s">
        <v>71</v>
      </c>
      <c r="O85" s="526" t="s">
        <v>71</v>
      </c>
      <c r="P85" s="355" t="s">
        <v>401</v>
      </c>
      <c r="Q85" s="351"/>
      <c r="R85" s="350" t="s">
        <v>257</v>
      </c>
      <c r="S85" s="527"/>
      <c r="U85" s="459" t="str">
        <f t="shared" si="4"/>
        <v>〇採草放牧地急傾斜</v>
      </c>
    </row>
    <row r="86" spans="1:28" s="191" customFormat="1">
      <c r="A86" s="349" t="s">
        <v>296</v>
      </c>
      <c r="B86" s="350" t="s">
        <v>195</v>
      </c>
      <c r="C86" s="350" t="s">
        <v>427</v>
      </c>
      <c r="D86" s="350" t="s">
        <v>422</v>
      </c>
      <c r="E86" s="351" t="s">
        <v>305</v>
      </c>
      <c r="F86" s="352">
        <v>220</v>
      </c>
      <c r="G86" s="353" t="s">
        <v>254</v>
      </c>
      <c r="H86" s="526"/>
      <c r="I86" s="354">
        <f>IFERROR(VLOOKUP(U86,プルダウンリスト!$D$17:$E$88,2,FALSE),"")</f>
        <v>1000</v>
      </c>
      <c r="J86" s="354">
        <f t="shared" si="3"/>
        <v>220</v>
      </c>
      <c r="K86" s="526" t="s">
        <v>71</v>
      </c>
      <c r="L86" s="526" t="s">
        <v>71</v>
      </c>
      <c r="M86" s="526" t="s">
        <v>71</v>
      </c>
      <c r="N86" s="526"/>
      <c r="O86" s="526" t="s">
        <v>99</v>
      </c>
      <c r="P86" s="355" t="s">
        <v>401</v>
      </c>
      <c r="Q86" s="351"/>
      <c r="R86" s="350" t="s">
        <v>257</v>
      </c>
      <c r="S86" s="527"/>
      <c r="T86" s="198"/>
      <c r="U86" s="459" t="str">
        <f t="shared" si="4"/>
        <v>〇採草放牧地急傾斜</v>
      </c>
      <c r="V86" s="198"/>
      <c r="W86" s="198"/>
      <c r="X86" s="198"/>
      <c r="Y86" s="198"/>
      <c r="Z86" s="198"/>
      <c r="AA86" s="198"/>
      <c r="AB86" s="198"/>
    </row>
    <row r="87" spans="1:28" s="191" customFormat="1">
      <c r="A87" s="349" t="s">
        <v>296</v>
      </c>
      <c r="B87" s="350" t="s">
        <v>195</v>
      </c>
      <c r="C87" s="350" t="s">
        <v>427</v>
      </c>
      <c r="D87" s="350" t="s">
        <v>422</v>
      </c>
      <c r="E87" s="351" t="s">
        <v>305</v>
      </c>
      <c r="F87" s="352">
        <v>230</v>
      </c>
      <c r="G87" s="353" t="s">
        <v>1189</v>
      </c>
      <c r="H87" s="526"/>
      <c r="I87" s="354">
        <f>IFERROR(VLOOKUP(U87,プルダウンリスト!$D$17:$E$88,2,FALSE),"")</f>
        <v>300</v>
      </c>
      <c r="J87" s="354">
        <f t="shared" si="3"/>
        <v>69</v>
      </c>
      <c r="K87" s="526" t="s">
        <v>71</v>
      </c>
      <c r="L87" s="526" t="s">
        <v>71</v>
      </c>
      <c r="M87" s="526" t="s">
        <v>71</v>
      </c>
      <c r="N87" s="526" t="s">
        <v>71</v>
      </c>
      <c r="O87" s="526" t="s">
        <v>71</v>
      </c>
      <c r="P87" s="355" t="s">
        <v>401</v>
      </c>
      <c r="Q87" s="351"/>
      <c r="R87" s="350" t="s">
        <v>257</v>
      </c>
      <c r="S87" s="527"/>
      <c r="T87" s="198"/>
      <c r="U87" s="459" t="str">
        <f t="shared" si="4"/>
        <v>〇採草放牧地特認基準（緩傾斜）</v>
      </c>
      <c r="V87" s="198"/>
      <c r="W87" s="198"/>
      <c r="X87" s="198"/>
      <c r="Y87" s="198"/>
      <c r="Z87" s="198"/>
      <c r="AA87" s="198"/>
      <c r="AB87" s="198"/>
    </row>
    <row r="88" spans="1:28" s="191" customFormat="1">
      <c r="A88" s="349" t="s">
        <v>296</v>
      </c>
      <c r="B88" s="350" t="s">
        <v>195</v>
      </c>
      <c r="C88" s="350" t="s">
        <v>427</v>
      </c>
      <c r="D88" s="350" t="s">
        <v>422</v>
      </c>
      <c r="E88" s="351" t="s">
        <v>305</v>
      </c>
      <c r="F88" s="352">
        <v>240</v>
      </c>
      <c r="G88" s="353" t="s">
        <v>976</v>
      </c>
      <c r="H88" s="526"/>
      <c r="I88" s="354">
        <f>IFERROR(VLOOKUP(U88,プルダウンリスト!$D$17:$E$88,2,FALSE),"")</f>
        <v>0</v>
      </c>
      <c r="J88" s="354">
        <f t="shared" si="3"/>
        <v>0</v>
      </c>
      <c r="K88" s="526" t="s">
        <v>71</v>
      </c>
      <c r="L88" s="526" t="s">
        <v>71</v>
      </c>
      <c r="M88" s="526" t="s">
        <v>71</v>
      </c>
      <c r="N88" s="526" t="s">
        <v>71</v>
      </c>
      <c r="O88" s="526" t="s">
        <v>71</v>
      </c>
      <c r="P88" s="355" t="s">
        <v>401</v>
      </c>
      <c r="Q88" s="351"/>
      <c r="R88" s="350" t="s">
        <v>257</v>
      </c>
      <c r="S88" s="527"/>
      <c r="T88" s="198"/>
      <c r="U88" s="459" t="str">
        <f t="shared" si="4"/>
        <v>〇採草放牧地交付対象外（田採草放牧地混在地）</v>
      </c>
      <c r="V88" s="198"/>
      <c r="W88" s="198"/>
      <c r="X88" s="198"/>
      <c r="Y88" s="198"/>
      <c r="Z88" s="198"/>
      <c r="AA88" s="198"/>
      <c r="AB88" s="198"/>
    </row>
    <row r="89" spans="1:28" s="191" customFormat="1">
      <c r="A89" s="349" t="s">
        <v>296</v>
      </c>
      <c r="B89" s="350" t="s">
        <v>195</v>
      </c>
      <c r="C89" s="350" t="s">
        <v>427</v>
      </c>
      <c r="D89" s="350" t="s">
        <v>422</v>
      </c>
      <c r="E89" s="351" t="s">
        <v>305</v>
      </c>
      <c r="F89" s="352">
        <v>250</v>
      </c>
      <c r="G89" s="353" t="s">
        <v>978</v>
      </c>
      <c r="H89" s="526"/>
      <c r="I89" s="354">
        <f>IFERROR(VLOOKUP(U89,プルダウンリスト!$D$17:$E$88,2,FALSE),"")</f>
        <v>0</v>
      </c>
      <c r="J89" s="354">
        <f t="shared" si="3"/>
        <v>0</v>
      </c>
      <c r="K89" s="526" t="s">
        <v>71</v>
      </c>
      <c r="L89" s="526" t="s">
        <v>71</v>
      </c>
      <c r="M89" s="526" t="s">
        <v>71</v>
      </c>
      <c r="N89" s="526" t="s">
        <v>71</v>
      </c>
      <c r="O89" s="526" t="s">
        <v>71</v>
      </c>
      <c r="P89" s="355" t="s">
        <v>401</v>
      </c>
      <c r="Q89" s="351"/>
      <c r="R89" s="350" t="s">
        <v>257</v>
      </c>
      <c r="S89" s="527"/>
      <c r="T89" s="198"/>
      <c r="U89" s="459" t="str">
        <f t="shared" si="4"/>
        <v>〇採草放牧地交付対象外（田採草放牧地混在地以外）</v>
      </c>
      <c r="V89" s="198"/>
      <c r="W89" s="198"/>
      <c r="X89" s="198"/>
      <c r="Y89" s="198"/>
      <c r="Z89" s="198"/>
      <c r="AA89" s="198"/>
      <c r="AB89" s="198"/>
    </row>
    <row r="90" spans="1:28" s="191" customFormat="1">
      <c r="A90" s="349"/>
      <c r="B90" s="350"/>
      <c r="C90" s="350"/>
      <c r="D90" s="350"/>
      <c r="E90" s="351"/>
      <c r="F90" s="352"/>
      <c r="G90" s="353"/>
      <c r="H90" s="526"/>
      <c r="I90" s="354" t="str">
        <f>IFERROR(VLOOKUP(U90,プルダウンリスト!$D$17:$E$88,2,FALSE),"")</f>
        <v/>
      </c>
      <c r="J90" s="354" t="str">
        <f t="shared" si="3"/>
        <v/>
      </c>
      <c r="K90" s="526" t="s">
        <v>71</v>
      </c>
      <c r="L90" s="526" t="s">
        <v>71</v>
      </c>
      <c r="M90" s="526" t="s">
        <v>71</v>
      </c>
      <c r="N90" s="526" t="s">
        <v>71</v>
      </c>
      <c r="O90" s="526" t="s">
        <v>71</v>
      </c>
      <c r="P90" s="355"/>
      <c r="Q90" s="351"/>
      <c r="R90" s="350"/>
      <c r="S90" s="527"/>
      <c r="T90" s="198"/>
      <c r="U90" s="459" t="str">
        <f t="shared" si="4"/>
        <v>〇</v>
      </c>
    </row>
    <row r="91" spans="1:28" s="191" customFormat="1">
      <c r="A91" s="349"/>
      <c r="B91" s="350"/>
      <c r="C91" s="350"/>
      <c r="D91" s="350"/>
      <c r="E91" s="351"/>
      <c r="F91" s="352"/>
      <c r="G91" s="353"/>
      <c r="H91" s="526"/>
      <c r="I91" s="354" t="str">
        <f>IFERROR(VLOOKUP(U91,プルダウンリスト!$D$17:$E$88,2,FALSE),"")</f>
        <v/>
      </c>
      <c r="J91" s="354" t="str">
        <f t="shared" si="3"/>
        <v/>
      </c>
      <c r="K91" s="526" t="s">
        <v>71</v>
      </c>
      <c r="L91" s="526" t="s">
        <v>71</v>
      </c>
      <c r="M91" s="526" t="s">
        <v>71</v>
      </c>
      <c r="N91" s="526" t="s">
        <v>71</v>
      </c>
      <c r="O91" s="526" t="s">
        <v>71</v>
      </c>
      <c r="P91" s="355"/>
      <c r="Q91" s="351"/>
      <c r="R91" s="350"/>
      <c r="S91" s="527"/>
      <c r="T91" s="198"/>
      <c r="U91" s="459" t="str">
        <f t="shared" si="4"/>
        <v>〇</v>
      </c>
    </row>
    <row r="92" spans="1:28" s="191" customFormat="1">
      <c r="A92" s="349"/>
      <c r="B92" s="350"/>
      <c r="C92" s="350"/>
      <c r="D92" s="350"/>
      <c r="E92" s="351"/>
      <c r="F92" s="352"/>
      <c r="G92" s="353"/>
      <c r="H92" s="526"/>
      <c r="I92" s="354" t="str">
        <f>IFERROR(VLOOKUP(U92,プルダウンリスト!$D$17:$E$88,2,FALSE),"")</f>
        <v/>
      </c>
      <c r="J92" s="354" t="str">
        <f t="shared" si="3"/>
        <v/>
      </c>
      <c r="K92" s="526" t="s">
        <v>71</v>
      </c>
      <c r="L92" s="526" t="s">
        <v>71</v>
      </c>
      <c r="M92" s="526" t="s">
        <v>71</v>
      </c>
      <c r="N92" s="526" t="s">
        <v>71</v>
      </c>
      <c r="O92" s="526" t="s">
        <v>71</v>
      </c>
      <c r="P92" s="355"/>
      <c r="Q92" s="351"/>
      <c r="R92" s="350"/>
      <c r="S92" s="527"/>
      <c r="T92" s="198"/>
      <c r="U92" s="459" t="str">
        <f t="shared" si="4"/>
        <v>〇</v>
      </c>
    </row>
    <row r="93" spans="1:28" s="191" customFormat="1">
      <c r="A93" s="349"/>
      <c r="B93" s="350"/>
      <c r="C93" s="350"/>
      <c r="D93" s="350"/>
      <c r="E93" s="351"/>
      <c r="F93" s="352"/>
      <c r="G93" s="353"/>
      <c r="H93" s="526"/>
      <c r="I93" s="354" t="str">
        <f>IFERROR(VLOOKUP(U93,プルダウンリスト!$D$17:$E$88,2,FALSE),"")</f>
        <v/>
      </c>
      <c r="J93" s="354" t="str">
        <f t="shared" si="3"/>
        <v/>
      </c>
      <c r="K93" s="526" t="s">
        <v>71</v>
      </c>
      <c r="L93" s="526" t="s">
        <v>71</v>
      </c>
      <c r="M93" s="526" t="s">
        <v>71</v>
      </c>
      <c r="N93" s="526" t="s">
        <v>71</v>
      </c>
      <c r="O93" s="526" t="s">
        <v>71</v>
      </c>
      <c r="P93" s="355"/>
      <c r="Q93" s="351"/>
      <c r="R93" s="350"/>
      <c r="S93" s="527"/>
      <c r="T93" s="198"/>
      <c r="U93" s="459" t="str">
        <f t="shared" si="4"/>
        <v>〇</v>
      </c>
    </row>
    <row r="94" spans="1:28" s="191" customFormat="1">
      <c r="A94" s="349"/>
      <c r="B94" s="350"/>
      <c r="C94" s="350"/>
      <c r="D94" s="350"/>
      <c r="E94" s="351"/>
      <c r="F94" s="352"/>
      <c r="G94" s="353"/>
      <c r="H94" s="526"/>
      <c r="I94" s="354" t="str">
        <f>IFERROR(VLOOKUP(U94,プルダウンリスト!$D$17:$E$88,2,FALSE),"")</f>
        <v/>
      </c>
      <c r="J94" s="354" t="str">
        <f t="shared" si="3"/>
        <v/>
      </c>
      <c r="K94" s="526" t="s">
        <v>71</v>
      </c>
      <c r="L94" s="526" t="s">
        <v>71</v>
      </c>
      <c r="M94" s="526" t="s">
        <v>71</v>
      </c>
      <c r="N94" s="526" t="s">
        <v>71</v>
      </c>
      <c r="O94" s="526" t="s">
        <v>71</v>
      </c>
      <c r="P94" s="355"/>
      <c r="Q94" s="351"/>
      <c r="R94" s="350"/>
      <c r="S94" s="527"/>
      <c r="T94" s="198"/>
      <c r="U94" s="459" t="str">
        <f t="shared" si="4"/>
        <v>〇</v>
      </c>
    </row>
    <row r="95" spans="1:28" s="191" customFormat="1">
      <c r="A95" s="349"/>
      <c r="B95" s="350"/>
      <c r="C95" s="350"/>
      <c r="D95" s="350"/>
      <c r="E95" s="351"/>
      <c r="F95" s="352"/>
      <c r="G95" s="353"/>
      <c r="H95" s="526"/>
      <c r="I95" s="354" t="str">
        <f>IFERROR(VLOOKUP(U95,プルダウンリスト!$D$17:$E$88,2,FALSE),"")</f>
        <v/>
      </c>
      <c r="J95" s="354" t="str">
        <f t="shared" si="3"/>
        <v/>
      </c>
      <c r="K95" s="526" t="s">
        <v>71</v>
      </c>
      <c r="L95" s="526" t="s">
        <v>71</v>
      </c>
      <c r="M95" s="526" t="s">
        <v>71</v>
      </c>
      <c r="N95" s="526" t="s">
        <v>71</v>
      </c>
      <c r="O95" s="526" t="s">
        <v>71</v>
      </c>
      <c r="P95" s="355"/>
      <c r="Q95" s="351"/>
      <c r="R95" s="350"/>
      <c r="S95" s="527"/>
      <c r="T95" s="198"/>
      <c r="U95" s="459" t="str">
        <f t="shared" si="4"/>
        <v>〇</v>
      </c>
    </row>
    <row r="96" spans="1:28" s="191" customFormat="1">
      <c r="A96" s="349"/>
      <c r="B96" s="350"/>
      <c r="C96" s="350"/>
      <c r="D96" s="350"/>
      <c r="E96" s="351"/>
      <c r="F96" s="352"/>
      <c r="G96" s="353"/>
      <c r="H96" s="526"/>
      <c r="I96" s="354" t="str">
        <f>IFERROR(VLOOKUP(U96,プルダウンリスト!$D$17:$E$88,2,FALSE),"")</f>
        <v/>
      </c>
      <c r="J96" s="354" t="str">
        <f t="shared" si="3"/>
        <v/>
      </c>
      <c r="K96" s="526" t="s">
        <v>71</v>
      </c>
      <c r="L96" s="526" t="s">
        <v>71</v>
      </c>
      <c r="M96" s="526" t="s">
        <v>71</v>
      </c>
      <c r="N96" s="526" t="s">
        <v>71</v>
      </c>
      <c r="O96" s="526" t="s">
        <v>71</v>
      </c>
      <c r="P96" s="355"/>
      <c r="Q96" s="351"/>
      <c r="R96" s="350"/>
      <c r="S96" s="527"/>
      <c r="T96" s="198"/>
      <c r="U96" s="459" t="str">
        <f t="shared" si="4"/>
        <v>〇</v>
      </c>
    </row>
    <row r="97" spans="1:28" s="191" customFormat="1">
      <c r="A97" s="349"/>
      <c r="B97" s="350"/>
      <c r="C97" s="350"/>
      <c r="D97" s="350"/>
      <c r="E97" s="351"/>
      <c r="F97" s="352"/>
      <c r="G97" s="353"/>
      <c r="H97" s="526"/>
      <c r="I97" s="354" t="str">
        <f>IFERROR(VLOOKUP(U97,プルダウンリスト!$D$17:$E$88,2,FALSE),"")</f>
        <v/>
      </c>
      <c r="J97" s="354" t="str">
        <f t="shared" si="3"/>
        <v/>
      </c>
      <c r="K97" s="526" t="s">
        <v>71</v>
      </c>
      <c r="L97" s="526" t="s">
        <v>71</v>
      </c>
      <c r="M97" s="526" t="s">
        <v>71</v>
      </c>
      <c r="N97" s="526" t="s">
        <v>71</v>
      </c>
      <c r="O97" s="526" t="s">
        <v>71</v>
      </c>
      <c r="P97" s="355"/>
      <c r="Q97" s="351"/>
      <c r="R97" s="350"/>
      <c r="S97" s="527"/>
      <c r="T97" s="198"/>
      <c r="U97" s="459" t="str">
        <f t="shared" si="4"/>
        <v>〇</v>
      </c>
    </row>
    <row r="98" spans="1:28" s="191" customFormat="1">
      <c r="A98" s="349"/>
      <c r="B98" s="350"/>
      <c r="C98" s="350"/>
      <c r="D98" s="350"/>
      <c r="E98" s="351"/>
      <c r="F98" s="352"/>
      <c r="G98" s="353"/>
      <c r="H98" s="526"/>
      <c r="I98" s="354" t="str">
        <f>IFERROR(VLOOKUP(U98,プルダウンリスト!$D$17:$E$88,2,FALSE),"")</f>
        <v/>
      </c>
      <c r="J98" s="354" t="str">
        <f t="shared" si="3"/>
        <v/>
      </c>
      <c r="K98" s="526" t="s">
        <v>71</v>
      </c>
      <c r="L98" s="526" t="s">
        <v>71</v>
      </c>
      <c r="M98" s="526" t="s">
        <v>71</v>
      </c>
      <c r="N98" s="526" t="s">
        <v>71</v>
      </c>
      <c r="O98" s="526" t="s">
        <v>71</v>
      </c>
      <c r="P98" s="355"/>
      <c r="Q98" s="351"/>
      <c r="R98" s="350"/>
      <c r="S98" s="527"/>
      <c r="T98" s="198"/>
      <c r="U98" s="459" t="str">
        <f t="shared" si="4"/>
        <v>〇</v>
      </c>
    </row>
    <row r="99" spans="1:28" s="191" customFormat="1">
      <c r="A99" s="349"/>
      <c r="B99" s="350"/>
      <c r="C99" s="350"/>
      <c r="D99" s="350"/>
      <c r="E99" s="351"/>
      <c r="F99" s="352"/>
      <c r="G99" s="353"/>
      <c r="H99" s="526"/>
      <c r="I99" s="354" t="str">
        <f>IFERROR(VLOOKUP(U99,プルダウンリスト!$D$17:$E$88,2,FALSE),"")</f>
        <v/>
      </c>
      <c r="J99" s="354" t="str">
        <f t="shared" si="3"/>
        <v/>
      </c>
      <c r="K99" s="526" t="s">
        <v>71</v>
      </c>
      <c r="L99" s="526" t="s">
        <v>71</v>
      </c>
      <c r="M99" s="526" t="s">
        <v>71</v>
      </c>
      <c r="N99" s="526" t="s">
        <v>71</v>
      </c>
      <c r="O99" s="526" t="s">
        <v>71</v>
      </c>
      <c r="P99" s="355"/>
      <c r="Q99" s="351"/>
      <c r="R99" s="350"/>
      <c r="S99" s="527"/>
      <c r="T99" s="198"/>
      <c r="U99" s="459" t="str">
        <f t="shared" si="4"/>
        <v>〇</v>
      </c>
    </row>
    <row r="100" spans="1:28" s="191" customFormat="1">
      <c r="A100" s="349"/>
      <c r="B100" s="350"/>
      <c r="C100" s="350"/>
      <c r="D100" s="350"/>
      <c r="E100" s="351"/>
      <c r="F100" s="352"/>
      <c r="G100" s="353"/>
      <c r="H100" s="526"/>
      <c r="I100" s="354" t="str">
        <f>IFERROR(VLOOKUP(U100,プルダウンリスト!$D$17:$E$88,2,FALSE),"")</f>
        <v/>
      </c>
      <c r="J100" s="354" t="str">
        <f t="shared" si="3"/>
        <v/>
      </c>
      <c r="K100" s="526" t="s">
        <v>71</v>
      </c>
      <c r="L100" s="526" t="s">
        <v>71</v>
      </c>
      <c r="M100" s="526" t="s">
        <v>71</v>
      </c>
      <c r="N100" s="526" t="s">
        <v>71</v>
      </c>
      <c r="O100" s="526" t="s">
        <v>71</v>
      </c>
      <c r="P100" s="355"/>
      <c r="Q100" s="351"/>
      <c r="R100" s="350"/>
      <c r="S100" s="527"/>
      <c r="T100" s="198"/>
      <c r="U100" s="459" t="str">
        <f t="shared" si="4"/>
        <v>〇</v>
      </c>
    </row>
    <row r="101" spans="1:28" s="191" customFormat="1">
      <c r="A101" s="349"/>
      <c r="B101" s="350"/>
      <c r="C101" s="350"/>
      <c r="D101" s="350"/>
      <c r="E101" s="351"/>
      <c r="F101" s="352"/>
      <c r="G101" s="353"/>
      <c r="H101" s="526"/>
      <c r="I101" s="354" t="str">
        <f>IFERROR(VLOOKUP(U101,プルダウンリスト!$D$17:$E$88,2,FALSE),"")</f>
        <v/>
      </c>
      <c r="J101" s="354" t="str">
        <f t="shared" si="3"/>
        <v/>
      </c>
      <c r="K101" s="526" t="s">
        <v>71</v>
      </c>
      <c r="L101" s="526" t="s">
        <v>71</v>
      </c>
      <c r="M101" s="526" t="s">
        <v>71</v>
      </c>
      <c r="N101" s="526" t="s">
        <v>71</v>
      </c>
      <c r="O101" s="526" t="s">
        <v>71</v>
      </c>
      <c r="P101" s="355"/>
      <c r="Q101" s="351"/>
      <c r="R101" s="350"/>
      <c r="S101" s="527"/>
      <c r="T101" s="198"/>
      <c r="U101" s="459" t="str">
        <f t="shared" si="4"/>
        <v>〇</v>
      </c>
    </row>
    <row r="102" spans="1:28" s="187" customFormat="1">
      <c r="A102" s="349"/>
      <c r="B102" s="350"/>
      <c r="C102" s="350"/>
      <c r="D102" s="350"/>
      <c r="E102" s="351"/>
      <c r="F102" s="352"/>
      <c r="G102" s="353"/>
      <c r="H102" s="526"/>
      <c r="I102" s="354" t="str">
        <f>IFERROR(VLOOKUP(U102,プルダウンリスト!$D$17:$E$88,2,FALSE),"")</f>
        <v/>
      </c>
      <c r="J102" s="354" t="str">
        <f t="shared" si="3"/>
        <v/>
      </c>
      <c r="K102" s="526" t="s">
        <v>71</v>
      </c>
      <c r="L102" s="526" t="s">
        <v>71</v>
      </c>
      <c r="M102" s="526" t="s">
        <v>71</v>
      </c>
      <c r="N102" s="526" t="s">
        <v>71</v>
      </c>
      <c r="O102" s="526" t="s">
        <v>71</v>
      </c>
      <c r="P102" s="355"/>
      <c r="Q102" s="351"/>
      <c r="R102" s="350"/>
      <c r="S102" s="527"/>
      <c r="T102" s="198"/>
      <c r="U102" s="459" t="str">
        <f t="shared" si="4"/>
        <v>〇</v>
      </c>
      <c r="V102" s="191"/>
      <c r="W102" s="191"/>
      <c r="X102" s="191"/>
      <c r="Y102" s="191"/>
      <c r="Z102" s="191"/>
      <c r="AA102" s="191"/>
      <c r="AB102" s="191"/>
    </row>
    <row r="103" spans="1:28" s="191" customFormat="1">
      <c r="A103" s="349"/>
      <c r="B103" s="350"/>
      <c r="C103" s="350"/>
      <c r="D103" s="350"/>
      <c r="E103" s="351"/>
      <c r="F103" s="352"/>
      <c r="G103" s="353"/>
      <c r="H103" s="526"/>
      <c r="I103" s="354" t="str">
        <f>IFERROR(VLOOKUP(U103,プルダウンリスト!$D$17:$E$88,2,FALSE),"")</f>
        <v/>
      </c>
      <c r="J103" s="354" t="str">
        <f t="shared" si="3"/>
        <v/>
      </c>
      <c r="K103" s="526" t="s">
        <v>71</v>
      </c>
      <c r="L103" s="526" t="s">
        <v>71</v>
      </c>
      <c r="M103" s="526" t="s">
        <v>71</v>
      </c>
      <c r="N103" s="526" t="s">
        <v>71</v>
      </c>
      <c r="O103" s="526" t="s">
        <v>71</v>
      </c>
      <c r="P103" s="355"/>
      <c r="Q103" s="351"/>
      <c r="R103" s="350"/>
      <c r="S103" s="527"/>
      <c r="T103" s="198"/>
      <c r="U103" s="459" t="str">
        <f t="shared" si="4"/>
        <v>〇</v>
      </c>
    </row>
    <row r="104" spans="1:28" s="187" customFormat="1" ht="23.25" customHeight="1">
      <c r="A104" s="349"/>
      <c r="B104" s="350"/>
      <c r="C104" s="350"/>
      <c r="D104" s="350"/>
      <c r="E104" s="351"/>
      <c r="F104" s="352"/>
      <c r="G104" s="353"/>
      <c r="H104" s="526"/>
      <c r="I104" s="354" t="str">
        <f>IFERROR(VLOOKUP(U104,プルダウンリスト!$D$17:$E$88,2,FALSE),"")</f>
        <v/>
      </c>
      <c r="J104" s="354" t="str">
        <f t="shared" si="3"/>
        <v/>
      </c>
      <c r="K104" s="526" t="s">
        <v>71</v>
      </c>
      <c r="L104" s="526" t="s">
        <v>71</v>
      </c>
      <c r="M104" s="526" t="s">
        <v>71</v>
      </c>
      <c r="N104" s="526" t="s">
        <v>71</v>
      </c>
      <c r="O104" s="526" t="s">
        <v>71</v>
      </c>
      <c r="P104" s="355"/>
      <c r="Q104" s="351"/>
      <c r="R104" s="350"/>
      <c r="S104" s="527"/>
      <c r="T104" s="198"/>
      <c r="U104" s="459" t="str">
        <f t="shared" si="4"/>
        <v>〇</v>
      </c>
      <c r="V104" s="191"/>
      <c r="W104" s="191"/>
      <c r="X104" s="191"/>
      <c r="Y104" s="191"/>
      <c r="Z104" s="191"/>
      <c r="AA104" s="191"/>
      <c r="AB104" s="191"/>
    </row>
    <row r="105" spans="1:28" s="187" customFormat="1">
      <c r="A105" s="349"/>
      <c r="B105" s="350"/>
      <c r="C105" s="350"/>
      <c r="D105" s="350"/>
      <c r="E105" s="351"/>
      <c r="F105" s="352"/>
      <c r="G105" s="353"/>
      <c r="H105" s="526"/>
      <c r="I105" s="354" t="str">
        <f>IFERROR(VLOOKUP(U105,プルダウンリスト!$D$17:$E$88,2,FALSE),"")</f>
        <v/>
      </c>
      <c r="J105" s="354" t="str">
        <f t="shared" si="3"/>
        <v/>
      </c>
      <c r="K105" s="526" t="s">
        <v>71</v>
      </c>
      <c r="L105" s="526" t="s">
        <v>71</v>
      </c>
      <c r="M105" s="526" t="s">
        <v>71</v>
      </c>
      <c r="N105" s="526" t="s">
        <v>71</v>
      </c>
      <c r="O105" s="526" t="s">
        <v>71</v>
      </c>
      <c r="P105" s="355"/>
      <c r="Q105" s="351"/>
      <c r="R105" s="350"/>
      <c r="S105" s="527"/>
      <c r="T105" s="198"/>
      <c r="U105" s="459" t="str">
        <f t="shared" si="4"/>
        <v>〇</v>
      </c>
      <c r="V105" s="191"/>
      <c r="W105" s="191"/>
      <c r="X105" s="191"/>
      <c r="Y105" s="191"/>
      <c r="Z105" s="191"/>
      <c r="AA105" s="191"/>
      <c r="AB105" s="191"/>
    </row>
    <row r="106" spans="1:28" s="187" customFormat="1" ht="21">
      <c r="A106" s="662" t="s">
        <v>1165</v>
      </c>
      <c r="B106" s="663"/>
      <c r="C106" s="663"/>
      <c r="D106" s="663"/>
      <c r="E106" s="663"/>
      <c r="F106" s="663"/>
      <c r="G106" s="663"/>
      <c r="H106" s="663"/>
      <c r="I106" s="663"/>
      <c r="J106" s="663"/>
      <c r="K106" s="663"/>
      <c r="L106" s="663"/>
      <c r="M106" s="663"/>
      <c r="N106" s="663"/>
      <c r="O106" s="663"/>
      <c r="P106" s="663"/>
      <c r="Q106" s="663"/>
      <c r="R106" s="663"/>
      <c r="S106" s="664"/>
      <c r="T106" s="189"/>
      <c r="U106" s="581"/>
    </row>
    <row r="107" spans="1:28" s="187" customFormat="1" ht="29.2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460" t="s">
        <v>430</v>
      </c>
      <c r="V107" s="191"/>
      <c r="W107" s="191"/>
      <c r="X107" s="191"/>
      <c r="Y107" s="191"/>
      <c r="Z107" s="191"/>
      <c r="AA107" s="191"/>
      <c r="AB107" s="191"/>
    </row>
    <row r="108" spans="1:28" s="187" customFormat="1">
      <c r="A108" s="218"/>
      <c r="U108" s="188"/>
    </row>
    <row r="109" spans="1:28" s="187" customFormat="1">
      <c r="U109" s="188"/>
    </row>
    <row r="110" spans="1:28">
      <c r="A110" s="187" t="s">
        <v>901</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2" priority="42"/>
  </conditionalFormatting>
  <conditionalFormatting sqref="S14:S15">
    <cfRule type="duplicateValues" dxfId="1" priority="2"/>
  </conditionalFormatting>
  <dataValidations xWindow="383" yWindow="756"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48 H50: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383" yWindow="756" count="1">
        <x14:dataValidation type="list" allowBlank="1" showInputMessage="1" prompt="該当する現況を選択">
          <x14:formula1>
            <xm:f>プルダウンリスト!$A$93:$A$100</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00"/>
  <sheetViews>
    <sheetView topLeftCell="A13" workbookViewId="0">
      <selection activeCell="A8" sqref="A8"/>
    </sheetView>
  </sheetViews>
  <sheetFormatPr defaultRowHeight="13.5"/>
  <cols>
    <col min="1" max="1" width="33.5" customWidth="1"/>
    <col min="2" max="4" width="33.25" customWidth="1"/>
    <col min="5" max="5" width="17.875" customWidth="1"/>
  </cols>
  <sheetData>
    <row r="1" spans="1:5">
      <c r="A1" t="s">
        <v>307</v>
      </c>
    </row>
    <row r="2" spans="1:5">
      <c r="A2" s="104" t="s">
        <v>298</v>
      </c>
      <c r="B2" s="104" t="s">
        <v>303</v>
      </c>
      <c r="C2" s="104" t="s">
        <v>304</v>
      </c>
      <c r="D2" s="104" t="s">
        <v>305</v>
      </c>
    </row>
    <row r="3" spans="1:5">
      <c r="A3" s="103" t="s">
        <v>254</v>
      </c>
      <c r="B3" s="103" t="s">
        <v>254</v>
      </c>
      <c r="C3" s="103" t="s">
        <v>254</v>
      </c>
      <c r="D3" s="103" t="s">
        <v>254</v>
      </c>
    </row>
    <row r="4" spans="1:5">
      <c r="A4" s="103" t="s">
        <v>299</v>
      </c>
      <c r="B4" s="103" t="s">
        <v>299</v>
      </c>
      <c r="C4" s="103" t="s">
        <v>299</v>
      </c>
      <c r="D4" s="103" t="s">
        <v>299</v>
      </c>
    </row>
    <row r="5" spans="1:5">
      <c r="A5" s="103" t="s">
        <v>209</v>
      </c>
      <c r="B5" s="103" t="s">
        <v>300</v>
      </c>
      <c r="C5" s="103" t="s">
        <v>300</v>
      </c>
      <c r="D5" s="103" t="s">
        <v>1190</v>
      </c>
      <c r="E5" s="593" t="s">
        <v>1191</v>
      </c>
    </row>
    <row r="6" spans="1:5">
      <c r="A6" s="103" t="s">
        <v>300</v>
      </c>
      <c r="B6" s="103" t="s">
        <v>1190</v>
      </c>
      <c r="C6" s="103" t="s">
        <v>306</v>
      </c>
      <c r="D6" s="103" t="s">
        <v>1189</v>
      </c>
      <c r="E6" s="593" t="s">
        <v>1192</v>
      </c>
    </row>
    <row r="7" spans="1:5" s="511" customFormat="1">
      <c r="A7" s="103" t="s">
        <v>1188</v>
      </c>
      <c r="B7" s="103" t="s">
        <v>1189</v>
      </c>
      <c r="C7" s="103" t="s">
        <v>1190</v>
      </c>
      <c r="D7" s="103" t="s">
        <v>976</v>
      </c>
    </row>
    <row r="8" spans="1:5">
      <c r="A8" s="103" t="s">
        <v>1189</v>
      </c>
      <c r="B8" s="103" t="s">
        <v>973</v>
      </c>
      <c r="C8" s="103" t="s">
        <v>1189</v>
      </c>
      <c r="D8" s="103" t="s">
        <v>978</v>
      </c>
    </row>
    <row r="9" spans="1:5">
      <c r="A9" s="103" t="s">
        <v>301</v>
      </c>
      <c r="B9" s="103" t="s">
        <v>974</v>
      </c>
      <c r="C9" s="103" t="s">
        <v>975</v>
      </c>
      <c r="D9" s="103" t="s">
        <v>302</v>
      </c>
    </row>
    <row r="10" spans="1:5">
      <c r="A10" s="103" t="s">
        <v>302</v>
      </c>
      <c r="B10" s="103" t="s">
        <v>302</v>
      </c>
      <c r="C10" s="103" t="s">
        <v>977</v>
      </c>
      <c r="D10" s="103"/>
    </row>
    <row r="11" spans="1:5">
      <c r="A11" s="103"/>
      <c r="B11" s="103"/>
      <c r="C11" s="103" t="s">
        <v>302</v>
      </c>
      <c r="D11" s="103"/>
    </row>
    <row r="13" spans="1:5" s="511" customFormat="1"/>
    <row r="15" spans="1:5">
      <c r="A15" t="s">
        <v>297</v>
      </c>
    </row>
    <row r="16" spans="1:5">
      <c r="A16" s="104" t="s">
        <v>522</v>
      </c>
      <c r="B16" s="104" t="s">
        <v>4</v>
      </c>
      <c r="C16" s="104" t="s">
        <v>21</v>
      </c>
      <c r="D16" s="104" t="s">
        <v>1062</v>
      </c>
      <c r="E16" s="104" t="s">
        <v>308</v>
      </c>
    </row>
    <row r="17" spans="1:6">
      <c r="A17" s="103" t="s">
        <v>9</v>
      </c>
      <c r="B17" s="103" t="s">
        <v>298</v>
      </c>
      <c r="C17" s="103" t="s">
        <v>254</v>
      </c>
      <c r="D17" s="98" t="str">
        <f>A17&amp;B17&amp;C17</f>
        <v>〇田急傾斜</v>
      </c>
      <c r="E17" s="497">
        <v>21000</v>
      </c>
    </row>
    <row r="18" spans="1:6">
      <c r="A18" s="103" t="s">
        <v>9</v>
      </c>
      <c r="B18" s="103" t="s">
        <v>298</v>
      </c>
      <c r="C18" s="103" t="s">
        <v>299</v>
      </c>
      <c r="D18" s="98" t="str">
        <f t="shared" ref="D18:D26" si="0">A18&amp;B18&amp;C18</f>
        <v>〇田緩傾斜</v>
      </c>
      <c r="E18" s="497">
        <v>8000</v>
      </c>
    </row>
    <row r="19" spans="1:6">
      <c r="A19" s="103" t="s">
        <v>9</v>
      </c>
      <c r="B19" s="103" t="s">
        <v>298</v>
      </c>
      <c r="C19" s="103" t="s">
        <v>209</v>
      </c>
      <c r="D19" s="98" t="str">
        <f t="shared" si="0"/>
        <v>〇田小区画・不整形</v>
      </c>
      <c r="E19" s="497">
        <v>8000</v>
      </c>
    </row>
    <row r="20" spans="1:6">
      <c r="A20" s="103" t="s">
        <v>9</v>
      </c>
      <c r="B20" s="103" t="s">
        <v>298</v>
      </c>
      <c r="C20" s="103" t="s">
        <v>300</v>
      </c>
      <c r="D20" s="98" t="str">
        <f t="shared" si="0"/>
        <v>〇田高齢化・耕作放棄率</v>
      </c>
      <c r="E20" s="497">
        <v>8000</v>
      </c>
    </row>
    <row r="21" spans="1:6">
      <c r="A21" s="103"/>
      <c r="B21" s="103"/>
      <c r="C21" s="103"/>
      <c r="D21" s="98"/>
      <c r="E21" s="497"/>
      <c r="F21" s="593" t="s">
        <v>1194</v>
      </c>
    </row>
    <row r="22" spans="1:6">
      <c r="A22" s="103" t="s">
        <v>9</v>
      </c>
      <c r="B22" s="103" t="s">
        <v>298</v>
      </c>
      <c r="C22" s="103" t="s">
        <v>301</v>
      </c>
      <c r="D22" s="98" t="str">
        <f t="shared" si="0"/>
        <v>〇田交付対象外</v>
      </c>
      <c r="E22" s="497">
        <v>0</v>
      </c>
    </row>
    <row r="23" spans="1:6">
      <c r="A23" s="103" t="s">
        <v>9</v>
      </c>
      <c r="B23" s="103" t="s">
        <v>298</v>
      </c>
      <c r="C23" s="103" t="s">
        <v>302</v>
      </c>
      <c r="D23" s="98" t="str">
        <f t="shared" si="0"/>
        <v>〇田協定に含めない管理すべき農用地</v>
      </c>
      <c r="E23" s="497">
        <v>0</v>
      </c>
    </row>
    <row r="24" spans="1:6" s="511" customFormat="1">
      <c r="A24" s="103" t="s">
        <v>9</v>
      </c>
      <c r="B24" s="103" t="s">
        <v>298</v>
      </c>
      <c r="C24" s="105" t="s">
        <v>1188</v>
      </c>
      <c r="D24" s="512" t="str">
        <f t="shared" si="0"/>
        <v>〇田特認基準（急傾斜）</v>
      </c>
      <c r="E24" s="497">
        <v>21000</v>
      </c>
      <c r="F24" s="593" t="s">
        <v>1195</v>
      </c>
    </row>
    <row r="25" spans="1:6" s="511" customFormat="1">
      <c r="A25" s="103" t="s">
        <v>9</v>
      </c>
      <c r="B25" s="103" t="s">
        <v>298</v>
      </c>
      <c r="C25" s="105" t="s">
        <v>1193</v>
      </c>
      <c r="D25" s="512" t="str">
        <f t="shared" si="0"/>
        <v>〇田特認基準（緩傾斜）</v>
      </c>
      <c r="E25" s="497">
        <v>8000</v>
      </c>
      <c r="F25" s="593" t="s">
        <v>1195</v>
      </c>
    </row>
    <row r="26" spans="1:6">
      <c r="A26" s="103" t="s">
        <v>9</v>
      </c>
      <c r="B26" s="103" t="s">
        <v>303</v>
      </c>
      <c r="C26" s="103" t="s">
        <v>254</v>
      </c>
      <c r="D26" s="98" t="str">
        <f t="shared" si="0"/>
        <v>〇畑急傾斜</v>
      </c>
      <c r="E26" s="497">
        <v>11500</v>
      </c>
    </row>
    <row r="27" spans="1:6">
      <c r="A27" s="103" t="s">
        <v>9</v>
      </c>
      <c r="B27" s="103" t="s">
        <v>303</v>
      </c>
      <c r="C27" s="103" t="s">
        <v>299</v>
      </c>
      <c r="D27" s="98" t="str">
        <f t="shared" ref="D27:D52" si="1">A27&amp;B27&amp;C27</f>
        <v>〇畑緩傾斜</v>
      </c>
      <c r="E27" s="497">
        <v>3500</v>
      </c>
    </row>
    <row r="28" spans="1:6">
      <c r="A28" s="103" t="s">
        <v>9</v>
      </c>
      <c r="B28" s="103" t="s">
        <v>303</v>
      </c>
      <c r="C28" s="103" t="s">
        <v>300</v>
      </c>
      <c r="D28" s="98" t="str">
        <f t="shared" si="1"/>
        <v>〇畑高齢化・耕作放棄率</v>
      </c>
      <c r="E28" s="497">
        <v>3500</v>
      </c>
    </row>
    <row r="29" spans="1:6">
      <c r="A29" s="103"/>
      <c r="B29" s="103"/>
      <c r="C29" s="103"/>
      <c r="D29" s="98"/>
      <c r="E29" s="497"/>
      <c r="F29" s="593" t="s">
        <v>1194</v>
      </c>
    </row>
    <row r="30" spans="1:6">
      <c r="A30" s="103" t="s">
        <v>9</v>
      </c>
      <c r="B30" s="103" t="s">
        <v>303</v>
      </c>
      <c r="C30" s="103" t="s">
        <v>973</v>
      </c>
      <c r="D30" s="98" t="str">
        <f t="shared" si="1"/>
        <v>〇畑交付対象外（田畑混在地）</v>
      </c>
      <c r="E30" s="497">
        <v>0</v>
      </c>
    </row>
    <row r="31" spans="1:6">
      <c r="A31" s="103" t="s">
        <v>9</v>
      </c>
      <c r="B31" s="103" t="s">
        <v>303</v>
      </c>
      <c r="C31" s="103" t="s">
        <v>974</v>
      </c>
      <c r="D31" s="98" t="str">
        <f t="shared" si="1"/>
        <v>〇畑交付対象外（田畑混在地以外）</v>
      </c>
      <c r="E31" s="497">
        <v>0</v>
      </c>
    </row>
    <row r="32" spans="1:6">
      <c r="A32" s="103" t="s">
        <v>9</v>
      </c>
      <c r="B32" s="103" t="s">
        <v>303</v>
      </c>
      <c r="C32" s="103" t="s">
        <v>302</v>
      </c>
      <c r="D32" s="98" t="str">
        <f t="shared" si="1"/>
        <v>〇畑協定に含めない管理すべき農用地</v>
      </c>
      <c r="E32" s="497">
        <v>0</v>
      </c>
    </row>
    <row r="33" spans="1:6" s="511" customFormat="1">
      <c r="A33" s="103" t="s">
        <v>9</v>
      </c>
      <c r="B33" s="103" t="s">
        <v>303</v>
      </c>
      <c r="C33" s="105" t="s">
        <v>1188</v>
      </c>
      <c r="D33" s="512" t="str">
        <f t="shared" si="1"/>
        <v>〇畑特認基準（急傾斜）</v>
      </c>
      <c r="E33" s="497">
        <v>11500</v>
      </c>
      <c r="F33" s="593" t="s">
        <v>1195</v>
      </c>
    </row>
    <row r="34" spans="1:6" s="511" customFormat="1">
      <c r="A34" s="103" t="s">
        <v>9</v>
      </c>
      <c r="B34" s="103" t="s">
        <v>303</v>
      </c>
      <c r="C34" s="105" t="s">
        <v>1193</v>
      </c>
      <c r="D34" s="512" t="str">
        <f t="shared" si="1"/>
        <v>〇畑特認基準（緩傾斜）</v>
      </c>
      <c r="E34" s="497">
        <v>3500</v>
      </c>
      <c r="F34" s="593" t="s">
        <v>1195</v>
      </c>
    </row>
    <row r="35" spans="1:6">
      <c r="A35" s="103" t="s">
        <v>9</v>
      </c>
      <c r="B35" s="103" t="s">
        <v>304</v>
      </c>
      <c r="C35" s="103" t="s">
        <v>254</v>
      </c>
      <c r="D35" s="98" t="str">
        <f t="shared" si="1"/>
        <v>〇草地急傾斜</v>
      </c>
      <c r="E35" s="497">
        <v>10500</v>
      </c>
    </row>
    <row r="36" spans="1:6">
      <c r="A36" s="103" t="s">
        <v>9</v>
      </c>
      <c r="B36" s="103" t="s">
        <v>304</v>
      </c>
      <c r="C36" s="103" t="s">
        <v>299</v>
      </c>
      <c r="D36" s="98" t="str">
        <f t="shared" si="1"/>
        <v>〇草地緩傾斜</v>
      </c>
      <c r="E36" s="497">
        <v>3000</v>
      </c>
    </row>
    <row r="37" spans="1:6">
      <c r="A37" s="103" t="s">
        <v>9</v>
      </c>
      <c r="B37" s="103" t="s">
        <v>304</v>
      </c>
      <c r="C37" s="103" t="s">
        <v>300</v>
      </c>
      <c r="D37" s="98" t="str">
        <f t="shared" si="1"/>
        <v>〇草地高齢化・耕作放棄率</v>
      </c>
      <c r="E37" s="497">
        <v>3000</v>
      </c>
    </row>
    <row r="38" spans="1:6">
      <c r="A38" s="103" t="s">
        <v>9</v>
      </c>
      <c r="B38" s="103" t="s">
        <v>304</v>
      </c>
      <c r="C38" s="103" t="s">
        <v>306</v>
      </c>
      <c r="D38" s="98" t="str">
        <f t="shared" si="1"/>
        <v>〇草地草地比率の高い草地</v>
      </c>
      <c r="E38" s="497">
        <v>1500</v>
      </c>
    </row>
    <row r="39" spans="1:6">
      <c r="A39" s="103"/>
      <c r="B39" s="103"/>
      <c r="C39" s="103"/>
      <c r="D39" s="98"/>
      <c r="E39" s="497"/>
      <c r="F39" s="593" t="s">
        <v>1194</v>
      </c>
    </row>
    <row r="40" spans="1:6">
      <c r="A40" s="103" t="s">
        <v>9</v>
      </c>
      <c r="B40" s="103" t="s">
        <v>304</v>
      </c>
      <c r="C40" s="103" t="s">
        <v>975</v>
      </c>
      <c r="D40" s="98" t="str">
        <f t="shared" si="1"/>
        <v>〇草地交付対象外（田草地混在地）</v>
      </c>
      <c r="E40" s="497">
        <v>0</v>
      </c>
    </row>
    <row r="41" spans="1:6">
      <c r="A41" s="103" t="s">
        <v>9</v>
      </c>
      <c r="B41" s="103" t="s">
        <v>304</v>
      </c>
      <c r="C41" s="103" t="s">
        <v>977</v>
      </c>
      <c r="D41" s="98" t="str">
        <f t="shared" si="1"/>
        <v>〇草地交付対象外（田草地混在地以外）</v>
      </c>
      <c r="E41" s="497">
        <v>0</v>
      </c>
    </row>
    <row r="42" spans="1:6">
      <c r="A42" s="103" t="s">
        <v>9</v>
      </c>
      <c r="B42" s="103" t="s">
        <v>304</v>
      </c>
      <c r="C42" s="103" t="s">
        <v>302</v>
      </c>
      <c r="D42" s="98" t="str">
        <f t="shared" si="1"/>
        <v>〇草地協定に含めない管理すべき農用地</v>
      </c>
      <c r="E42" s="497">
        <v>0</v>
      </c>
    </row>
    <row r="43" spans="1:6" s="511" customFormat="1">
      <c r="A43" s="103" t="s">
        <v>9</v>
      </c>
      <c r="B43" s="103" t="s">
        <v>304</v>
      </c>
      <c r="C43" s="105" t="s">
        <v>1188</v>
      </c>
      <c r="D43" s="512" t="str">
        <f t="shared" si="1"/>
        <v>〇草地特認基準（急傾斜）</v>
      </c>
      <c r="E43" s="497">
        <v>10500</v>
      </c>
      <c r="F43" s="593" t="s">
        <v>1195</v>
      </c>
    </row>
    <row r="44" spans="1:6" s="511" customFormat="1">
      <c r="A44" s="103" t="s">
        <v>9</v>
      </c>
      <c r="B44" s="103" t="s">
        <v>304</v>
      </c>
      <c r="C44" s="105" t="s">
        <v>1193</v>
      </c>
      <c r="D44" s="512" t="str">
        <f t="shared" si="1"/>
        <v>〇草地特認基準（緩傾斜）</v>
      </c>
      <c r="E44" s="497">
        <v>3000</v>
      </c>
      <c r="F44" s="593" t="s">
        <v>1195</v>
      </c>
    </row>
    <row r="45" spans="1:6">
      <c r="A45" s="103" t="s">
        <v>9</v>
      </c>
      <c r="B45" s="103" t="s">
        <v>305</v>
      </c>
      <c r="C45" s="103" t="s">
        <v>254</v>
      </c>
      <c r="D45" s="98" t="str">
        <f t="shared" si="1"/>
        <v>〇採草放牧地急傾斜</v>
      </c>
      <c r="E45" s="497">
        <v>1000</v>
      </c>
    </row>
    <row r="46" spans="1:6">
      <c r="A46" s="103" t="s">
        <v>9</v>
      </c>
      <c r="B46" s="103" t="s">
        <v>305</v>
      </c>
      <c r="C46" s="103" t="s">
        <v>299</v>
      </c>
      <c r="D46" s="98" t="str">
        <f t="shared" si="1"/>
        <v>〇採草放牧地緩傾斜</v>
      </c>
      <c r="E46" s="497">
        <v>300</v>
      </c>
    </row>
    <row r="47" spans="1:6">
      <c r="A47" s="103"/>
      <c r="B47" s="103"/>
      <c r="C47" s="103"/>
      <c r="D47" s="98"/>
      <c r="E47" s="497"/>
      <c r="F47" s="593" t="s">
        <v>1194</v>
      </c>
    </row>
    <row r="48" spans="1:6">
      <c r="A48" s="103" t="s">
        <v>9</v>
      </c>
      <c r="B48" s="103" t="s">
        <v>305</v>
      </c>
      <c r="C48" s="103" t="s">
        <v>976</v>
      </c>
      <c r="D48" s="98" t="str">
        <f t="shared" si="1"/>
        <v>〇採草放牧地交付対象外（田採草放牧地混在地）</v>
      </c>
      <c r="E48" s="497">
        <v>0</v>
      </c>
    </row>
    <row r="49" spans="1:6">
      <c r="A49" s="103" t="s">
        <v>9</v>
      </c>
      <c r="B49" s="103" t="s">
        <v>305</v>
      </c>
      <c r="C49" s="103" t="s">
        <v>978</v>
      </c>
      <c r="D49" s="98" t="str">
        <f t="shared" si="1"/>
        <v>〇採草放牧地交付対象外（田採草放牧地混在地以外）</v>
      </c>
      <c r="E49" s="497">
        <v>0</v>
      </c>
    </row>
    <row r="50" spans="1:6">
      <c r="A50" s="103" t="s">
        <v>9</v>
      </c>
      <c r="B50" s="103" t="s">
        <v>305</v>
      </c>
      <c r="C50" s="103" t="s">
        <v>302</v>
      </c>
      <c r="D50" s="98" t="str">
        <f t="shared" si="1"/>
        <v>〇採草放牧地協定に含めない管理すべき農用地</v>
      </c>
      <c r="E50" s="497">
        <v>0</v>
      </c>
    </row>
    <row r="51" spans="1:6" s="511" customFormat="1">
      <c r="A51" s="103" t="s">
        <v>9</v>
      </c>
      <c r="B51" s="105" t="s">
        <v>305</v>
      </c>
      <c r="C51" s="105" t="s">
        <v>1188</v>
      </c>
      <c r="D51" s="512" t="str">
        <f t="shared" si="1"/>
        <v>〇採草放牧地特認基準（急傾斜）</v>
      </c>
      <c r="E51" s="497">
        <v>1000</v>
      </c>
      <c r="F51" s="593" t="s">
        <v>1195</v>
      </c>
    </row>
    <row r="52" spans="1:6" s="511" customFormat="1">
      <c r="A52" s="103" t="s">
        <v>9</v>
      </c>
      <c r="B52" s="105" t="s">
        <v>305</v>
      </c>
      <c r="C52" s="105" t="s">
        <v>1193</v>
      </c>
      <c r="D52" s="512" t="str">
        <f t="shared" si="1"/>
        <v>〇採草放牧地特認基準（緩傾斜）</v>
      </c>
      <c r="E52" s="497">
        <v>300</v>
      </c>
      <c r="F52" s="593" t="s">
        <v>1195</v>
      </c>
    </row>
    <row r="53" spans="1:6">
      <c r="A53" s="103"/>
      <c r="B53" s="103" t="s">
        <v>298</v>
      </c>
      <c r="C53" s="103" t="s">
        <v>254</v>
      </c>
      <c r="D53" s="98" t="str">
        <f>A53&amp;B53&amp;C53</f>
        <v>田急傾斜</v>
      </c>
      <c r="E53" s="497">
        <f>E17*0.8</f>
        <v>16800</v>
      </c>
    </row>
    <row r="54" spans="1:6">
      <c r="A54" s="103"/>
      <c r="B54" s="103" t="s">
        <v>298</v>
      </c>
      <c r="C54" s="103" t="s">
        <v>299</v>
      </c>
      <c r="D54" s="98" t="str">
        <f t="shared" ref="D54:D88" si="2">A54&amp;B54&amp;C54</f>
        <v>田緩傾斜</v>
      </c>
      <c r="E54" s="497">
        <f>E18*0.8</f>
        <v>6400</v>
      </c>
    </row>
    <row r="55" spans="1:6">
      <c r="A55" s="103"/>
      <c r="B55" s="103" t="s">
        <v>298</v>
      </c>
      <c r="C55" s="103" t="s">
        <v>209</v>
      </c>
      <c r="D55" s="98" t="str">
        <f t="shared" si="2"/>
        <v>田小区画・不整形</v>
      </c>
      <c r="E55" s="497">
        <f>E19*0.8</f>
        <v>6400</v>
      </c>
    </row>
    <row r="56" spans="1:6">
      <c r="A56" s="103"/>
      <c r="B56" s="103" t="s">
        <v>298</v>
      </c>
      <c r="C56" s="103" t="s">
        <v>300</v>
      </c>
      <c r="D56" s="98" t="str">
        <f t="shared" si="2"/>
        <v>田高齢化・耕作放棄率</v>
      </c>
      <c r="E56" s="497">
        <f>E20*0.8</f>
        <v>6400</v>
      </c>
    </row>
    <row r="57" spans="1:6">
      <c r="A57" s="103"/>
      <c r="B57" s="103"/>
      <c r="C57" s="103"/>
      <c r="D57" s="98"/>
      <c r="E57" s="497"/>
      <c r="F57" s="593" t="s">
        <v>1194</v>
      </c>
    </row>
    <row r="58" spans="1:6">
      <c r="A58" s="103"/>
      <c r="B58" s="103" t="s">
        <v>298</v>
      </c>
      <c r="C58" s="103" t="s">
        <v>301</v>
      </c>
      <c r="D58" s="98" t="str">
        <f t="shared" si="2"/>
        <v>田交付対象外</v>
      </c>
      <c r="E58" s="497">
        <f>E22*0.8</f>
        <v>0</v>
      </c>
    </row>
    <row r="59" spans="1:6">
      <c r="A59" s="103"/>
      <c r="B59" s="103" t="s">
        <v>298</v>
      </c>
      <c r="C59" s="103" t="s">
        <v>302</v>
      </c>
      <c r="D59" s="98" t="str">
        <f t="shared" si="2"/>
        <v>田協定に含めない管理すべき農用地</v>
      </c>
      <c r="E59" s="497">
        <v>0</v>
      </c>
    </row>
    <row r="60" spans="1:6" s="511" customFormat="1">
      <c r="A60" s="103"/>
      <c r="B60" s="103" t="s">
        <v>298</v>
      </c>
      <c r="C60" s="105" t="s">
        <v>1188</v>
      </c>
      <c r="D60" s="512" t="str">
        <f t="shared" si="2"/>
        <v>田特認基準（急傾斜）</v>
      </c>
      <c r="E60" s="497">
        <f>E24*0.8</f>
        <v>16800</v>
      </c>
    </row>
    <row r="61" spans="1:6" s="511" customFormat="1">
      <c r="A61" s="103"/>
      <c r="B61" s="103" t="s">
        <v>298</v>
      </c>
      <c r="C61" s="105" t="s">
        <v>1193</v>
      </c>
      <c r="D61" s="512" t="str">
        <f t="shared" si="2"/>
        <v>田特認基準（緩傾斜）</v>
      </c>
      <c r="E61" s="497">
        <f>E25*0.8</f>
        <v>6400</v>
      </c>
    </row>
    <row r="62" spans="1:6">
      <c r="A62" s="103"/>
      <c r="B62" s="103" t="s">
        <v>303</v>
      </c>
      <c r="C62" s="103" t="s">
        <v>254</v>
      </c>
      <c r="D62" s="98" t="str">
        <f t="shared" si="2"/>
        <v>畑急傾斜</v>
      </c>
      <c r="E62" s="497">
        <f>E26*0.8</f>
        <v>9200</v>
      </c>
      <c r="F62" s="593" t="s">
        <v>1195</v>
      </c>
    </row>
    <row r="63" spans="1:6">
      <c r="A63" s="103"/>
      <c r="B63" s="103" t="s">
        <v>303</v>
      </c>
      <c r="C63" s="103" t="s">
        <v>299</v>
      </c>
      <c r="D63" s="98" t="str">
        <f t="shared" si="2"/>
        <v>畑緩傾斜</v>
      </c>
      <c r="E63" s="497">
        <f>E27*0.8</f>
        <v>2800</v>
      </c>
      <c r="F63" s="593" t="s">
        <v>1195</v>
      </c>
    </row>
    <row r="64" spans="1:6">
      <c r="A64" s="103"/>
      <c r="B64" s="103" t="s">
        <v>303</v>
      </c>
      <c r="C64" s="103" t="s">
        <v>300</v>
      </c>
      <c r="D64" s="98" t="str">
        <f t="shared" si="2"/>
        <v>畑高齢化・耕作放棄率</v>
      </c>
      <c r="E64" s="497">
        <f>E28*0.8</f>
        <v>2800</v>
      </c>
    </row>
    <row r="65" spans="1:6">
      <c r="A65" s="103"/>
      <c r="B65" s="103"/>
      <c r="C65" s="103"/>
      <c r="D65" s="98"/>
      <c r="E65" s="497"/>
      <c r="F65" s="593" t="s">
        <v>1194</v>
      </c>
    </row>
    <row r="66" spans="1:6">
      <c r="A66" s="103"/>
      <c r="B66" s="103" t="s">
        <v>303</v>
      </c>
      <c r="C66" s="103" t="s">
        <v>973</v>
      </c>
      <c r="D66" s="98" t="str">
        <f t="shared" si="2"/>
        <v>畑交付対象外（田畑混在地）</v>
      </c>
      <c r="E66" s="497">
        <f>E30*0.8</f>
        <v>0</v>
      </c>
    </row>
    <row r="67" spans="1:6">
      <c r="A67" s="103"/>
      <c r="B67" s="103" t="s">
        <v>303</v>
      </c>
      <c r="C67" s="103" t="s">
        <v>974</v>
      </c>
      <c r="D67" s="98" t="str">
        <f t="shared" si="2"/>
        <v>畑交付対象外（田畑混在地以外）</v>
      </c>
      <c r="E67" s="497">
        <f>E31*0.8</f>
        <v>0</v>
      </c>
    </row>
    <row r="68" spans="1:6" s="511" customFormat="1">
      <c r="A68" s="103"/>
      <c r="B68" s="103" t="s">
        <v>303</v>
      </c>
      <c r="C68" s="105" t="s">
        <v>1188</v>
      </c>
      <c r="D68" s="512" t="str">
        <f t="shared" si="2"/>
        <v>畑特認基準（急傾斜）</v>
      </c>
      <c r="E68" s="497">
        <f>E33*0.8</f>
        <v>9200</v>
      </c>
      <c r="F68" s="593" t="s">
        <v>1195</v>
      </c>
    </row>
    <row r="69" spans="1:6" s="511" customFormat="1">
      <c r="A69" s="103"/>
      <c r="B69" s="103" t="s">
        <v>303</v>
      </c>
      <c r="C69" s="105" t="s">
        <v>1193</v>
      </c>
      <c r="D69" s="512" t="str">
        <f t="shared" si="2"/>
        <v>畑特認基準（緩傾斜）</v>
      </c>
      <c r="E69" s="497">
        <f>E34*0.8</f>
        <v>2800</v>
      </c>
      <c r="F69" s="593" t="s">
        <v>1195</v>
      </c>
    </row>
    <row r="70" spans="1:6">
      <c r="A70" s="103"/>
      <c r="B70" s="103" t="s">
        <v>303</v>
      </c>
      <c r="C70" s="103" t="s">
        <v>302</v>
      </c>
      <c r="D70" s="98" t="str">
        <f t="shared" si="2"/>
        <v>畑協定に含めない管理すべき農用地</v>
      </c>
      <c r="E70" s="497">
        <f>E32*0.8</f>
        <v>0</v>
      </c>
    </row>
    <row r="71" spans="1:6">
      <c r="A71" s="103"/>
      <c r="B71" s="103" t="s">
        <v>304</v>
      </c>
      <c r="C71" s="103" t="s">
        <v>254</v>
      </c>
      <c r="D71" s="98" t="str">
        <f t="shared" si="2"/>
        <v>草地急傾斜</v>
      </c>
      <c r="E71" s="497">
        <f t="shared" ref="E71:E78" si="3">E35*0.8</f>
        <v>8400</v>
      </c>
    </row>
    <row r="72" spans="1:6">
      <c r="A72" s="103"/>
      <c r="B72" s="103" t="s">
        <v>304</v>
      </c>
      <c r="C72" s="103" t="s">
        <v>299</v>
      </c>
      <c r="D72" s="98" t="str">
        <f t="shared" si="2"/>
        <v>草地緩傾斜</v>
      </c>
      <c r="E72" s="497">
        <f t="shared" si="3"/>
        <v>2400</v>
      </c>
    </row>
    <row r="73" spans="1:6">
      <c r="A73" s="103"/>
      <c r="B73" s="103" t="s">
        <v>304</v>
      </c>
      <c r="C73" s="103" t="s">
        <v>300</v>
      </c>
      <c r="D73" s="98" t="str">
        <f t="shared" si="2"/>
        <v>草地高齢化・耕作放棄率</v>
      </c>
      <c r="E73" s="497">
        <f t="shared" si="3"/>
        <v>2400</v>
      </c>
    </row>
    <row r="74" spans="1:6">
      <c r="A74" s="103"/>
      <c r="B74" s="103" t="s">
        <v>304</v>
      </c>
      <c r="C74" s="103" t="s">
        <v>306</v>
      </c>
      <c r="D74" s="98" t="str">
        <f t="shared" si="2"/>
        <v>草地草地比率の高い草地</v>
      </c>
      <c r="E74" s="497">
        <f t="shared" si="3"/>
        <v>1200</v>
      </c>
    </row>
    <row r="75" spans="1:6">
      <c r="A75" s="103"/>
      <c r="B75" s="103"/>
      <c r="C75" s="103"/>
      <c r="D75" s="98"/>
      <c r="E75" s="497">
        <f t="shared" si="3"/>
        <v>0</v>
      </c>
      <c r="F75" s="593" t="s">
        <v>1194</v>
      </c>
    </row>
    <row r="76" spans="1:6">
      <c r="A76" s="103"/>
      <c r="B76" s="103" t="s">
        <v>304</v>
      </c>
      <c r="C76" s="103" t="s">
        <v>975</v>
      </c>
      <c r="D76" s="98" t="str">
        <f t="shared" si="2"/>
        <v>草地交付対象外（田草地混在地）</v>
      </c>
      <c r="E76" s="497">
        <f t="shared" si="3"/>
        <v>0</v>
      </c>
    </row>
    <row r="77" spans="1:6">
      <c r="A77" s="103"/>
      <c r="B77" s="103" t="s">
        <v>304</v>
      </c>
      <c r="C77" s="103" t="s">
        <v>977</v>
      </c>
      <c r="D77" s="98" t="str">
        <f t="shared" si="2"/>
        <v>草地交付対象外（田草地混在地以外）</v>
      </c>
      <c r="E77" s="497">
        <f t="shared" si="3"/>
        <v>0</v>
      </c>
    </row>
    <row r="78" spans="1:6">
      <c r="A78" s="103"/>
      <c r="B78" s="103" t="s">
        <v>304</v>
      </c>
      <c r="C78" s="103" t="s">
        <v>302</v>
      </c>
      <c r="D78" s="98" t="str">
        <f t="shared" si="2"/>
        <v>草地協定に含めない管理すべき農用地</v>
      </c>
      <c r="E78" s="497">
        <f t="shared" si="3"/>
        <v>0</v>
      </c>
    </row>
    <row r="79" spans="1:6" s="511" customFormat="1">
      <c r="A79" s="103"/>
      <c r="B79" s="103" t="s">
        <v>304</v>
      </c>
      <c r="C79" s="105" t="s">
        <v>1188</v>
      </c>
      <c r="D79" s="512" t="str">
        <f t="shared" si="2"/>
        <v>草地特認基準（急傾斜）</v>
      </c>
      <c r="E79" s="497">
        <f>E35*0.8</f>
        <v>8400</v>
      </c>
      <c r="F79" s="593" t="s">
        <v>1195</v>
      </c>
    </row>
    <row r="80" spans="1:6" s="511" customFormat="1">
      <c r="A80" s="103"/>
      <c r="B80" s="103" t="s">
        <v>304</v>
      </c>
      <c r="C80" s="105" t="s">
        <v>1193</v>
      </c>
      <c r="D80" s="512" t="str">
        <f t="shared" si="2"/>
        <v>草地特認基準（緩傾斜）</v>
      </c>
      <c r="E80" s="497">
        <f>E36*0.8</f>
        <v>2400</v>
      </c>
      <c r="F80" s="593" t="s">
        <v>1195</v>
      </c>
    </row>
    <row r="81" spans="1:6">
      <c r="A81" s="103"/>
      <c r="B81" s="103" t="s">
        <v>305</v>
      </c>
      <c r="C81" s="103" t="s">
        <v>254</v>
      </c>
      <c r="D81" s="98" t="str">
        <f t="shared" si="2"/>
        <v>採草放牧地急傾斜</v>
      </c>
      <c r="E81" s="497">
        <f t="shared" ref="E81:E86" si="4">E45*0.8</f>
        <v>800</v>
      </c>
    </row>
    <row r="82" spans="1:6">
      <c r="A82" s="103"/>
      <c r="B82" s="103" t="s">
        <v>305</v>
      </c>
      <c r="C82" s="103" t="s">
        <v>299</v>
      </c>
      <c r="D82" s="98" t="str">
        <f t="shared" si="2"/>
        <v>採草放牧地緩傾斜</v>
      </c>
      <c r="E82" s="497">
        <f t="shared" si="4"/>
        <v>240</v>
      </c>
    </row>
    <row r="83" spans="1:6">
      <c r="A83" s="103"/>
      <c r="B83" s="103"/>
      <c r="C83" s="103"/>
      <c r="D83" s="98"/>
      <c r="E83" s="497"/>
      <c r="F83" s="593" t="s">
        <v>1194</v>
      </c>
    </row>
    <row r="84" spans="1:6">
      <c r="A84" s="103"/>
      <c r="B84" s="103" t="s">
        <v>305</v>
      </c>
      <c r="C84" s="103" t="s">
        <v>976</v>
      </c>
      <c r="D84" s="98" t="str">
        <f t="shared" si="2"/>
        <v>採草放牧地交付対象外（田採草放牧地混在地）</v>
      </c>
      <c r="E84" s="497">
        <f t="shared" si="4"/>
        <v>0</v>
      </c>
    </row>
    <row r="85" spans="1:6">
      <c r="A85" s="103"/>
      <c r="B85" s="103" t="s">
        <v>305</v>
      </c>
      <c r="C85" s="103" t="s">
        <v>978</v>
      </c>
      <c r="D85" s="98" t="str">
        <f t="shared" si="2"/>
        <v>採草放牧地交付対象外（田採草放牧地混在地以外）</v>
      </c>
      <c r="E85" s="497">
        <f t="shared" si="4"/>
        <v>0</v>
      </c>
    </row>
    <row r="86" spans="1:6" s="511" customFormat="1">
      <c r="A86" s="103"/>
      <c r="B86" s="103" t="s">
        <v>305</v>
      </c>
      <c r="C86" s="103" t="s">
        <v>302</v>
      </c>
      <c r="D86" s="512" t="str">
        <f t="shared" si="2"/>
        <v>採草放牧地協定に含めない管理すべき農用地</v>
      </c>
      <c r="E86" s="497">
        <f t="shared" si="4"/>
        <v>0</v>
      </c>
    </row>
    <row r="87" spans="1:6" s="511" customFormat="1">
      <c r="A87" s="103"/>
      <c r="B87" s="103" t="s">
        <v>305</v>
      </c>
      <c r="C87" s="105" t="s">
        <v>1188</v>
      </c>
      <c r="D87" s="512" t="str">
        <f t="shared" si="2"/>
        <v>採草放牧地特認基準（急傾斜）</v>
      </c>
      <c r="E87" s="497">
        <f>E45*0.8</f>
        <v>800</v>
      </c>
      <c r="F87" s="593" t="s">
        <v>1195</v>
      </c>
    </row>
    <row r="88" spans="1:6">
      <c r="A88" s="103"/>
      <c r="B88" s="103" t="s">
        <v>305</v>
      </c>
      <c r="C88" s="105" t="s">
        <v>1193</v>
      </c>
      <c r="D88" s="98" t="str">
        <f t="shared" si="2"/>
        <v>採草放牧地特認基準（緩傾斜）</v>
      </c>
      <c r="E88" s="497">
        <f>E46*0.8</f>
        <v>240</v>
      </c>
      <c r="F88" s="593" t="s">
        <v>1195</v>
      </c>
    </row>
    <row r="92" spans="1:6">
      <c r="A92" t="s">
        <v>316</v>
      </c>
    </row>
    <row r="93" spans="1:6">
      <c r="A93" s="103" t="s">
        <v>401</v>
      </c>
    </row>
    <row r="94" spans="1:6">
      <c r="A94" s="103" t="s">
        <v>528</v>
      </c>
    </row>
    <row r="95" spans="1:6">
      <c r="A95" s="105" t="s">
        <v>529</v>
      </c>
    </row>
    <row r="96" spans="1:6">
      <c r="A96" s="105" t="s">
        <v>530</v>
      </c>
    </row>
    <row r="97" spans="1:1">
      <c r="A97" s="103" t="s">
        <v>317</v>
      </c>
    </row>
    <row r="98" spans="1:1">
      <c r="A98" s="103" t="s">
        <v>402</v>
      </c>
    </row>
    <row r="99" spans="1:1">
      <c r="A99" s="103"/>
    </row>
    <row r="100" spans="1:1">
      <c r="A100"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CC"/>
  </sheetPr>
  <dimension ref="A1:AD29"/>
  <sheetViews>
    <sheetView showGridLines="0" view="pageBreakPreview" topLeftCell="A10" zoomScale="90" zoomScaleNormal="90" zoomScaleSheetLayoutView="90" workbookViewId="0">
      <selection activeCell="A4" sqref="A4:B4"/>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08" t="s">
        <v>833</v>
      </c>
      <c r="Q1" s="96"/>
      <c r="R1" s="96"/>
      <c r="AD1" s="89" t="s">
        <v>9</v>
      </c>
    </row>
    <row r="2" spans="1:30" ht="27.75" customHeight="1">
      <c r="A2" s="313"/>
      <c r="E2" s="420"/>
      <c r="Q2" s="96"/>
      <c r="R2" s="96"/>
    </row>
    <row r="3" spans="1:30" ht="27.75" customHeight="1">
      <c r="A3" s="313"/>
      <c r="E3" s="594" t="s">
        <v>1197</v>
      </c>
      <c r="Q3" s="96"/>
      <c r="R3" s="96"/>
    </row>
    <row r="4" spans="1:30" s="423" customFormat="1" ht="25.5" customHeight="1">
      <c r="A4" s="717" t="s">
        <v>1198</v>
      </c>
      <c r="B4" s="717"/>
      <c r="C4" s="421" t="s">
        <v>886</v>
      </c>
      <c r="D4" s="422"/>
      <c r="E4" s="312"/>
      <c r="F4" s="89"/>
      <c r="G4" s="89"/>
    </row>
    <row r="5" spans="1:30" ht="24" customHeight="1">
      <c r="A5" s="424"/>
      <c r="B5" s="424"/>
      <c r="C5" s="424"/>
      <c r="D5" s="424"/>
      <c r="E5" s="595" t="str">
        <f>はじめに!D5&amp;""</f>
        <v>□□集落協定</v>
      </c>
    </row>
    <row r="6" spans="1:30" ht="24" customHeight="1">
      <c r="A6" s="424"/>
      <c r="B6" s="424"/>
      <c r="C6" s="424"/>
      <c r="D6" s="424"/>
      <c r="E6" s="596" t="str">
        <f>はじめに!D6&amp;""</f>
        <v/>
      </c>
    </row>
    <row r="7" spans="1:30" ht="26.25" customHeight="1">
      <c r="A7" s="424"/>
      <c r="B7" s="424"/>
      <c r="C7" s="424"/>
      <c r="D7" s="424"/>
      <c r="E7" s="312"/>
    </row>
    <row r="8" spans="1:30" s="423" customFormat="1" ht="25.5" customHeight="1">
      <c r="A8" s="718" t="s">
        <v>834</v>
      </c>
      <c r="B8" s="718"/>
      <c r="C8" s="718"/>
      <c r="D8" s="718"/>
      <c r="E8" s="718"/>
      <c r="F8" s="718"/>
      <c r="G8" s="89"/>
    </row>
    <row r="9" spans="1:30" s="423" customFormat="1" ht="25.5" customHeight="1">
      <c r="A9" s="425"/>
      <c r="B9" s="312"/>
      <c r="C9" s="312"/>
      <c r="D9" s="312"/>
      <c r="E9" s="312"/>
      <c r="F9" s="89"/>
      <c r="G9" s="89"/>
    </row>
    <row r="10" spans="1:30" s="426" customFormat="1" ht="45.75" customHeight="1">
      <c r="A10" s="719" t="s">
        <v>835</v>
      </c>
      <c r="B10" s="719"/>
      <c r="C10" s="719"/>
      <c r="D10" s="719"/>
      <c r="E10" s="719"/>
      <c r="F10" s="719"/>
    </row>
    <row r="11" spans="1:30" s="426" customFormat="1" ht="18" customHeight="1"/>
    <row r="12" spans="1:30" s="423" customFormat="1" ht="25.5" customHeight="1">
      <c r="A12" s="720"/>
      <c r="B12" s="720"/>
      <c r="C12" s="720"/>
      <c r="D12" s="720"/>
      <c r="E12" s="720"/>
      <c r="F12" s="720"/>
      <c r="G12" s="89"/>
      <c r="H12" s="89"/>
      <c r="I12" s="89"/>
      <c r="J12" s="89"/>
    </row>
    <row r="13" spans="1:30" s="426" customFormat="1" ht="24.75" customHeight="1">
      <c r="A13" s="426" t="s">
        <v>836</v>
      </c>
    </row>
    <row r="14" spans="1:30" s="423" customFormat="1" ht="24.75" customHeight="1">
      <c r="A14" s="721"/>
      <c r="B14" s="721"/>
      <c r="C14" s="721"/>
      <c r="D14" s="721"/>
      <c r="E14" s="721"/>
      <c r="F14" s="721"/>
      <c r="G14" s="97"/>
      <c r="H14" s="97"/>
      <c r="I14" s="97"/>
      <c r="J14" s="97"/>
    </row>
    <row r="15" spans="1:30" s="426" customFormat="1" ht="24.75" customHeight="1">
      <c r="A15" s="426" t="s">
        <v>837</v>
      </c>
    </row>
    <row r="16" spans="1:30" ht="24.75" customHeight="1">
      <c r="B16" s="454" t="s">
        <v>30</v>
      </c>
      <c r="C16" s="313" t="s">
        <v>838</v>
      </c>
      <c r="D16" s="428"/>
      <c r="E16" s="428"/>
    </row>
    <row r="17" spans="1:6" ht="24.75" customHeight="1">
      <c r="B17" s="443" t="s">
        <v>893</v>
      </c>
      <c r="C17" s="713" t="s">
        <v>839</v>
      </c>
      <c r="D17" s="713"/>
      <c r="E17" s="713"/>
    </row>
    <row r="18" spans="1:6" ht="24.75" customHeight="1">
      <c r="B18" s="454" t="s">
        <v>30</v>
      </c>
      <c r="C18" s="713" t="s">
        <v>840</v>
      </c>
      <c r="D18" s="713"/>
      <c r="E18" s="713"/>
    </row>
    <row r="19" spans="1:6" ht="24.75" customHeight="1">
      <c r="A19" s="714"/>
      <c r="B19" s="714"/>
      <c r="C19" s="714"/>
      <c r="D19" s="714"/>
      <c r="E19" s="714"/>
      <c r="F19" s="714"/>
    </row>
    <row r="20" spans="1:6" s="426" customFormat="1" ht="24.75" customHeight="1">
      <c r="A20" s="426" t="s">
        <v>841</v>
      </c>
    </row>
    <row r="21" spans="1:6" s="426" customFormat="1" ht="24.75" customHeight="1">
      <c r="B21" s="454" t="s">
        <v>30</v>
      </c>
      <c r="C21" s="715" t="s">
        <v>842</v>
      </c>
      <c r="D21" s="715"/>
      <c r="E21" s="715"/>
    </row>
    <row r="22" spans="1:6" s="426" customFormat="1" ht="24.75" customHeight="1">
      <c r="B22" s="427"/>
      <c r="C22" s="429"/>
      <c r="D22" s="429"/>
      <c r="E22" s="429"/>
    </row>
    <row r="23" spans="1:6" s="426" customFormat="1" ht="72" customHeight="1">
      <c r="B23" s="716" t="s">
        <v>843</v>
      </c>
      <c r="C23" s="716"/>
      <c r="D23" s="716"/>
      <c r="E23" s="716"/>
      <c r="F23" s="430"/>
    </row>
    <row r="24" spans="1:6" s="426" customFormat="1" ht="9.75" customHeight="1">
      <c r="B24" s="429"/>
      <c r="C24" s="429"/>
      <c r="D24" s="429"/>
    </row>
    <row r="25" spans="1:6" ht="25.5" customHeight="1">
      <c r="B25" s="454" t="s">
        <v>30</v>
      </c>
      <c r="C25" s="89" t="s">
        <v>844</v>
      </c>
    </row>
    <row r="26" spans="1:6" ht="25.5" customHeight="1">
      <c r="B26" s="427"/>
    </row>
    <row r="27" spans="1:6" ht="25.5" customHeight="1">
      <c r="A27" s="89" t="s">
        <v>845</v>
      </c>
    </row>
    <row r="28" spans="1:6" ht="25.5" customHeight="1">
      <c r="A28" s="431" t="s">
        <v>846</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432" customWidth="1"/>
    <col min="5" max="5" width="5" style="432" customWidth="1"/>
    <col min="6" max="6" width="38.875" style="432" customWidth="1"/>
    <col min="7" max="7" width="23.625" style="432" customWidth="1"/>
    <col min="8" max="8" width="4.625" style="432" customWidth="1"/>
    <col min="9" max="9" width="3.5" style="432" customWidth="1"/>
    <col min="10" max="10" width="9" style="432"/>
    <col min="11" max="11" width="5.75" style="432" customWidth="1"/>
    <col min="12" max="16384" width="9" style="432"/>
  </cols>
  <sheetData>
    <row r="1" spans="1:8" ht="18" customHeight="1">
      <c r="A1" s="313"/>
    </row>
    <row r="3" spans="1:8" ht="18" customHeight="1">
      <c r="A3" s="725" t="s">
        <v>847</v>
      </c>
      <c r="B3" s="725"/>
      <c r="C3" s="725"/>
      <c r="D3" s="725"/>
      <c r="E3" s="725"/>
      <c r="F3" s="725"/>
      <c r="G3" s="725"/>
      <c r="H3" s="725"/>
    </row>
    <row r="5" spans="1:8" ht="24.95" customHeight="1">
      <c r="G5" s="726" t="str">
        <f>参４_申請!E3</f>
        <v>令和７年　　月　　日</v>
      </c>
      <c r="H5" s="726"/>
    </row>
    <row r="6" spans="1:8" ht="24.95" customHeight="1">
      <c r="G6" s="727" t="str">
        <f>はじめに!D5&amp;""</f>
        <v>□□集落協定</v>
      </c>
      <c r="H6" s="727"/>
    </row>
    <row r="7" spans="1:8" ht="9.75" customHeight="1"/>
    <row r="8" spans="1:8" ht="18" customHeight="1">
      <c r="A8" s="433" t="s">
        <v>848</v>
      </c>
      <c r="B8" s="433"/>
    </row>
    <row r="9" spans="1:8" ht="15.2" customHeight="1">
      <c r="A9" s="433"/>
      <c r="B9" s="433"/>
    </row>
    <row r="10" spans="1:8" ht="18" customHeight="1">
      <c r="A10" s="432" t="s">
        <v>849</v>
      </c>
    </row>
    <row r="11" spans="1:8" ht="30.6" customHeight="1">
      <c r="B11" s="728" t="s">
        <v>850</v>
      </c>
      <c r="C11" s="728"/>
      <c r="D11" s="728"/>
      <c r="E11" s="728"/>
      <c r="F11" s="728"/>
      <c r="G11" s="728"/>
      <c r="H11" s="728"/>
    </row>
    <row r="12" spans="1:8" ht="15.2" customHeight="1">
      <c r="B12" s="434"/>
      <c r="C12" s="434"/>
      <c r="D12" s="434"/>
      <c r="E12" s="434"/>
      <c r="F12" s="434"/>
      <c r="G12" s="434"/>
      <c r="H12" s="434"/>
    </row>
    <row r="13" spans="1:8" ht="18" customHeight="1">
      <c r="A13" s="432" t="s">
        <v>851</v>
      </c>
    </row>
    <row r="14" spans="1:8" ht="30.6" customHeight="1">
      <c r="B14" s="728" t="s">
        <v>852</v>
      </c>
      <c r="C14" s="728"/>
      <c r="D14" s="728"/>
      <c r="E14" s="728"/>
      <c r="F14" s="728"/>
      <c r="G14" s="728"/>
      <c r="H14" s="728"/>
    </row>
    <row r="15" spans="1:8" ht="15.2" customHeight="1">
      <c r="B15" s="435"/>
      <c r="C15" s="436"/>
      <c r="D15" s="435"/>
      <c r="E15" s="435"/>
      <c r="F15" s="435"/>
      <c r="G15" s="435"/>
      <c r="H15" s="435"/>
    </row>
    <row r="16" spans="1:8" ht="18" customHeight="1">
      <c r="A16" s="433" t="s">
        <v>853</v>
      </c>
      <c r="B16" s="433"/>
    </row>
    <row r="17" spans="1:8" ht="18" customHeight="1">
      <c r="A17" s="432" t="s">
        <v>854</v>
      </c>
    </row>
    <row r="18" spans="1:8" ht="18" customHeight="1">
      <c r="A18" s="432" t="s">
        <v>855</v>
      </c>
    </row>
    <row r="19" spans="1:8" ht="18" customHeight="1">
      <c r="C19" s="729" t="s">
        <v>856</v>
      </c>
      <c r="D19" s="730"/>
      <c r="E19" s="730"/>
      <c r="F19" s="730"/>
      <c r="G19" s="730"/>
      <c r="H19" s="731"/>
    </row>
    <row r="20" spans="1:8" ht="36" customHeight="1">
      <c r="C20" s="732"/>
      <c r="D20" s="733"/>
      <c r="E20" s="738"/>
      <c r="F20" s="739" t="s">
        <v>857</v>
      </c>
      <c r="G20" s="739"/>
      <c r="H20" s="739"/>
    </row>
    <row r="21" spans="1:8" ht="40.5" customHeight="1">
      <c r="C21" s="734"/>
      <c r="D21" s="735"/>
      <c r="E21" s="738"/>
      <c r="F21" s="739"/>
      <c r="G21" s="739"/>
      <c r="H21" s="739"/>
    </row>
    <row r="22" spans="1:8" ht="18" customHeight="1">
      <c r="C22" s="734"/>
      <c r="D22" s="735"/>
      <c r="E22" s="738"/>
      <c r="F22" s="739" t="s">
        <v>858</v>
      </c>
      <c r="G22" s="739"/>
      <c r="H22" s="739"/>
    </row>
    <row r="23" spans="1:8" ht="27.75" customHeight="1">
      <c r="C23" s="736"/>
      <c r="D23" s="737"/>
      <c r="E23" s="738"/>
      <c r="F23" s="739"/>
      <c r="G23" s="739"/>
      <c r="H23" s="739"/>
    </row>
    <row r="24" spans="1:8" s="437" customFormat="1" ht="24.95" customHeight="1">
      <c r="C24" s="722" t="s">
        <v>99</v>
      </c>
      <c r="D24" s="723"/>
      <c r="E24" s="724" t="s">
        <v>859</v>
      </c>
      <c r="F24" s="724"/>
      <c r="G24" s="724"/>
      <c r="H24" s="724"/>
    </row>
    <row r="25" spans="1:8" s="437" customFormat="1" ht="24.95" customHeight="1">
      <c r="C25" s="742"/>
      <c r="D25" s="743"/>
      <c r="E25" s="724" t="s">
        <v>860</v>
      </c>
      <c r="F25" s="724"/>
      <c r="G25" s="724"/>
      <c r="H25" s="724"/>
    </row>
    <row r="26" spans="1:8" s="437" customFormat="1" ht="24.95" customHeight="1">
      <c r="C26" s="742"/>
      <c r="D26" s="743"/>
      <c r="E26" s="724" t="s">
        <v>861</v>
      </c>
      <c r="F26" s="724"/>
      <c r="G26" s="724"/>
      <c r="H26" s="724"/>
    </row>
    <row r="27" spans="1:8" ht="15.2" customHeight="1">
      <c r="C27" s="438"/>
      <c r="D27" s="438"/>
    </row>
    <row r="28" spans="1:8" ht="18" customHeight="1">
      <c r="A28" s="432" t="s">
        <v>862</v>
      </c>
    </row>
    <row r="29" spans="1:8" ht="18" customHeight="1">
      <c r="C29" s="728" t="s">
        <v>863</v>
      </c>
      <c r="D29" s="728"/>
      <c r="E29" s="728"/>
      <c r="F29" s="728"/>
      <c r="G29" s="728"/>
      <c r="H29" s="728"/>
    </row>
    <row r="30" spans="1:8" ht="18" customHeight="1">
      <c r="C30" s="728"/>
      <c r="D30" s="728"/>
      <c r="E30" s="728"/>
      <c r="F30" s="728"/>
      <c r="G30" s="728"/>
      <c r="H30" s="728"/>
    </row>
    <row r="31" spans="1:8" ht="18" customHeight="1">
      <c r="C31" s="439"/>
      <c r="D31" s="439"/>
      <c r="E31" s="439"/>
      <c r="F31" s="439"/>
      <c r="G31" s="439"/>
      <c r="H31" s="439"/>
    </row>
    <row r="32" spans="1:8" ht="18" customHeight="1">
      <c r="A32" s="432" t="s">
        <v>864</v>
      </c>
    </row>
    <row r="33" spans="1:8" ht="18" customHeight="1">
      <c r="A33" s="432" t="s">
        <v>865</v>
      </c>
    </row>
    <row r="34" spans="1:8" ht="18" customHeight="1">
      <c r="A34" s="432" t="s">
        <v>866</v>
      </c>
    </row>
    <row r="35" spans="1:8" ht="45.6" customHeight="1">
      <c r="C35" s="744" t="s">
        <v>1163</v>
      </c>
      <c r="D35" s="744"/>
      <c r="E35" s="745"/>
      <c r="F35" s="745"/>
      <c r="G35" s="745"/>
      <c r="H35" s="745"/>
    </row>
    <row r="36" spans="1:8" ht="45.6" customHeight="1">
      <c r="C36" s="745"/>
      <c r="D36" s="745"/>
      <c r="E36" s="745"/>
      <c r="F36" s="745"/>
      <c r="G36" s="745"/>
      <c r="H36" s="745"/>
    </row>
    <row r="38" spans="1:8" ht="18" customHeight="1">
      <c r="A38" s="432" t="s">
        <v>867</v>
      </c>
    </row>
    <row r="39" spans="1:8" ht="22.9" customHeight="1">
      <c r="C39" s="728" t="s">
        <v>1164</v>
      </c>
      <c r="D39" s="728"/>
      <c r="E39" s="728"/>
      <c r="F39" s="728"/>
      <c r="G39" s="728"/>
      <c r="H39" s="728"/>
    </row>
    <row r="40" spans="1:8" ht="22.9" customHeight="1">
      <c r="C40" s="728"/>
      <c r="D40" s="728"/>
      <c r="E40" s="728"/>
      <c r="F40" s="728"/>
      <c r="G40" s="728"/>
      <c r="H40" s="728"/>
    </row>
    <row r="41" spans="1:8" ht="22.9" customHeight="1">
      <c r="C41" s="728"/>
      <c r="D41" s="728"/>
      <c r="E41" s="728"/>
      <c r="F41" s="728"/>
      <c r="G41" s="728"/>
      <c r="H41" s="728"/>
    </row>
    <row r="42" spans="1:8" ht="22.9" customHeight="1">
      <c r="C42" s="728"/>
      <c r="D42" s="728"/>
      <c r="E42" s="728"/>
      <c r="F42" s="728"/>
      <c r="G42" s="728"/>
      <c r="H42" s="728"/>
    </row>
    <row r="43" spans="1:8" ht="50.25" customHeight="1">
      <c r="C43" s="728"/>
      <c r="D43" s="728"/>
      <c r="E43" s="728"/>
      <c r="F43" s="728"/>
      <c r="G43" s="728"/>
      <c r="H43" s="728"/>
    </row>
    <row r="44" spans="1:8" ht="15.2" customHeight="1">
      <c r="C44" s="440"/>
      <c r="D44" s="440"/>
      <c r="E44" s="440"/>
      <c r="F44" s="440"/>
      <c r="G44" s="440"/>
      <c r="H44" s="440"/>
    </row>
    <row r="45" spans="1:8" ht="18" customHeight="1">
      <c r="A45" s="433" t="s">
        <v>868</v>
      </c>
      <c r="B45" s="433"/>
    </row>
    <row r="46" spans="1:8" ht="93" customHeight="1">
      <c r="C46" s="728" t="s">
        <v>869</v>
      </c>
      <c r="D46" s="728"/>
      <c r="E46" s="728"/>
      <c r="F46" s="728"/>
      <c r="G46" s="728"/>
      <c r="H46" s="728"/>
    </row>
    <row r="47" spans="1:8" ht="16.149999999999999" customHeight="1"/>
    <row r="48" spans="1:8" ht="18" customHeight="1">
      <c r="A48" s="433" t="s">
        <v>870</v>
      </c>
      <c r="B48" s="433"/>
    </row>
    <row r="49" spans="1:8" ht="87.6" customHeight="1">
      <c r="C49" s="728" t="s">
        <v>871</v>
      </c>
      <c r="D49" s="728"/>
      <c r="E49" s="728"/>
      <c r="F49" s="728"/>
      <c r="G49" s="728"/>
      <c r="H49" s="728"/>
    </row>
    <row r="50" spans="1:8" ht="18.600000000000001" customHeight="1">
      <c r="A50" s="441" t="s">
        <v>15</v>
      </c>
      <c r="B50" s="442"/>
      <c r="C50" s="442"/>
      <c r="D50" s="442"/>
      <c r="E50" s="442"/>
      <c r="F50" s="442"/>
      <c r="G50" s="442"/>
      <c r="H50" s="442"/>
    </row>
    <row r="51" spans="1:8" ht="51.6" customHeight="1">
      <c r="A51" s="740" t="s">
        <v>872</v>
      </c>
      <c r="B51" s="741"/>
      <c r="C51" s="741"/>
      <c r="D51" s="741"/>
      <c r="E51" s="741"/>
      <c r="F51" s="741"/>
      <c r="G51" s="741"/>
      <c r="H51" s="741"/>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49" zoomScaleNormal="64" zoomScaleSheetLayoutView="100" workbookViewId="0">
      <selection activeCell="N73" sqref="N73"/>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73"/>
      <c r="B1" s="273"/>
      <c r="C1" s="273"/>
      <c r="D1" s="273"/>
      <c r="E1" s="273"/>
      <c r="F1" s="273"/>
      <c r="G1" s="273"/>
      <c r="H1" s="273"/>
      <c r="I1" s="273"/>
      <c r="J1" s="273"/>
      <c r="K1" s="273"/>
      <c r="L1" s="273"/>
      <c r="M1" s="273"/>
      <c r="N1" s="273"/>
      <c r="O1" s="273"/>
      <c r="P1" s="273"/>
      <c r="Q1" s="273"/>
      <c r="R1" s="273"/>
      <c r="S1" s="273"/>
      <c r="T1" s="273"/>
    </row>
    <row r="2" spans="1:21" s="2" customFormat="1" ht="24" customHeight="1">
      <c r="A2" s="240"/>
      <c r="B2" s="234"/>
      <c r="C2" s="234"/>
      <c r="D2" s="274"/>
      <c r="E2" s="274"/>
      <c r="F2" s="234"/>
      <c r="G2" s="234"/>
      <c r="H2" s="234"/>
      <c r="I2" s="234"/>
      <c r="J2" s="234"/>
      <c r="K2" s="234"/>
      <c r="L2" s="234"/>
      <c r="M2" s="234"/>
      <c r="N2" s="234"/>
      <c r="O2" s="234"/>
      <c r="P2" s="234"/>
      <c r="Q2" s="234"/>
      <c r="R2" s="824" t="s">
        <v>902</v>
      </c>
      <c r="S2" s="825"/>
      <c r="T2" s="234"/>
    </row>
    <row r="3" spans="1:21" s="2" customFormat="1" ht="42.75" customHeight="1">
      <c r="A3" s="275"/>
      <c r="B3" s="234"/>
      <c r="C3" s="234"/>
      <c r="D3" s="274"/>
      <c r="E3" s="274"/>
      <c r="F3" s="276"/>
      <c r="G3" s="234"/>
      <c r="H3" s="234"/>
      <c r="I3" s="234"/>
      <c r="J3" s="234"/>
      <c r="K3" s="234"/>
      <c r="L3" s="234"/>
      <c r="M3" s="234"/>
      <c r="N3" s="234"/>
      <c r="O3" s="234"/>
      <c r="P3" s="234"/>
      <c r="Q3" s="234"/>
      <c r="R3" s="234"/>
      <c r="S3" s="234"/>
      <c r="T3" s="234"/>
    </row>
    <row r="4" spans="1:21" s="2" customFormat="1" ht="76.5" customHeight="1">
      <c r="A4" s="234"/>
      <c r="B4" s="790" t="s">
        <v>892</v>
      </c>
      <c r="C4" s="791"/>
      <c r="D4" s="791"/>
      <c r="E4" s="791"/>
      <c r="F4" s="791"/>
      <c r="G4" s="791"/>
      <c r="H4" s="791"/>
      <c r="I4" s="791"/>
      <c r="J4" s="791"/>
      <c r="K4" s="791"/>
      <c r="L4" s="791"/>
      <c r="M4" s="791"/>
      <c r="N4" s="791"/>
      <c r="O4" s="791"/>
      <c r="P4" s="791"/>
      <c r="Q4" s="791"/>
      <c r="R4" s="791"/>
      <c r="S4" s="791"/>
      <c r="T4" s="234"/>
    </row>
    <row r="5" spans="1:21" s="2" customFormat="1" ht="21.75" customHeight="1">
      <c r="A5" s="234"/>
      <c r="B5" s="277"/>
      <c r="C5" s="277"/>
      <c r="D5" s="277"/>
      <c r="E5" s="277"/>
      <c r="F5" s="277"/>
      <c r="G5" s="278"/>
      <c r="H5" s="278"/>
      <c r="I5" s="278"/>
      <c r="J5" s="278"/>
      <c r="K5" s="278"/>
      <c r="L5" s="278"/>
      <c r="M5" s="278"/>
      <c r="N5" s="278"/>
      <c r="O5" s="278"/>
      <c r="P5" s="278"/>
      <c r="Q5" s="278"/>
      <c r="R5" s="278"/>
      <c r="S5" s="278"/>
      <c r="T5" s="234"/>
    </row>
    <row r="6" spans="1:21" s="2" customFormat="1" ht="21.75" customHeight="1">
      <c r="A6" s="234"/>
      <c r="B6" s="234"/>
      <c r="C6" s="234"/>
      <c r="D6" s="823" t="s">
        <v>810</v>
      </c>
      <c r="E6" s="823"/>
      <c r="F6" s="823"/>
      <c r="G6" s="827" t="s">
        <v>1187</v>
      </c>
      <c r="H6" s="827"/>
      <c r="I6" s="827"/>
      <c r="J6" s="827"/>
      <c r="K6" s="827"/>
      <c r="L6" s="827"/>
      <c r="M6" s="827"/>
      <c r="N6" s="827"/>
      <c r="O6" s="827"/>
      <c r="P6" s="827"/>
      <c r="Q6" s="828"/>
      <c r="R6" s="234"/>
      <c r="S6" s="234"/>
      <c r="T6" s="234"/>
    </row>
    <row r="7" spans="1:21" s="2" customFormat="1" ht="30.75" customHeight="1">
      <c r="A7" s="234"/>
      <c r="B7" s="234"/>
      <c r="C7" s="234"/>
      <c r="D7" s="826" t="s">
        <v>28</v>
      </c>
      <c r="E7" s="826"/>
      <c r="F7" s="826"/>
      <c r="G7" s="801" t="str">
        <f>はじめに!D5&amp;""</f>
        <v>□□集落協定</v>
      </c>
      <c r="H7" s="801"/>
      <c r="I7" s="801"/>
      <c r="J7" s="801"/>
      <c r="K7" s="801"/>
      <c r="L7" s="801"/>
      <c r="M7" s="801"/>
      <c r="N7" s="801"/>
      <c r="O7" s="801"/>
      <c r="P7" s="801"/>
      <c r="Q7" s="802"/>
      <c r="R7" s="234"/>
      <c r="S7" s="234"/>
      <c r="T7" s="234"/>
      <c r="U7" s="10"/>
    </row>
    <row r="8" spans="1:21" s="2" customFormat="1" ht="3" customHeight="1">
      <c r="A8" s="234"/>
      <c r="B8" s="234"/>
      <c r="C8" s="234"/>
      <c r="D8" s="279"/>
      <c r="E8" s="279"/>
      <c r="F8" s="279"/>
      <c r="G8" s="241"/>
      <c r="H8" s="241"/>
      <c r="I8" s="280"/>
      <c r="J8" s="280"/>
      <c r="K8" s="280"/>
      <c r="L8" s="280"/>
      <c r="M8" s="280"/>
      <c r="N8" s="280"/>
      <c r="O8" s="280"/>
      <c r="P8" s="280"/>
      <c r="Q8" s="280"/>
      <c r="R8" s="234"/>
      <c r="S8" s="234"/>
      <c r="T8" s="234"/>
    </row>
    <row r="9" spans="1:21" s="2" customFormat="1" ht="19.5" customHeight="1">
      <c r="A9" s="234"/>
      <c r="B9" s="234"/>
      <c r="C9" s="234"/>
      <c r="D9" s="823" t="s">
        <v>810</v>
      </c>
      <c r="E9" s="823"/>
      <c r="F9" s="823"/>
      <c r="G9" s="799" t="s">
        <v>874</v>
      </c>
      <c r="H9" s="799"/>
      <c r="I9" s="799"/>
      <c r="J9" s="799"/>
      <c r="K9" s="799"/>
      <c r="L9" s="799"/>
      <c r="M9" s="799"/>
      <c r="N9" s="799"/>
      <c r="O9" s="799"/>
      <c r="P9" s="799"/>
      <c r="Q9" s="800"/>
      <c r="R9" s="234"/>
      <c r="S9" s="234"/>
      <c r="T9" s="234"/>
    </row>
    <row r="10" spans="1:21" s="2" customFormat="1" ht="30.75" customHeight="1">
      <c r="A10" s="234"/>
      <c r="B10" s="234"/>
      <c r="C10" s="234"/>
      <c r="D10" s="826" t="s">
        <v>29</v>
      </c>
      <c r="E10" s="826"/>
      <c r="F10" s="826"/>
      <c r="G10" s="801" t="str">
        <f>はじめに!D6&amp;""</f>
        <v/>
      </c>
      <c r="H10" s="801"/>
      <c r="I10" s="801"/>
      <c r="J10" s="801"/>
      <c r="K10" s="801"/>
      <c r="L10" s="801"/>
      <c r="M10" s="801"/>
      <c r="N10" s="801"/>
      <c r="O10" s="829"/>
      <c r="P10" s="829"/>
      <c r="Q10" s="830"/>
      <c r="R10" s="234"/>
      <c r="S10" s="234"/>
      <c r="T10" s="234"/>
      <c r="U10" s="10"/>
    </row>
    <row r="11" spans="1:21" s="2" customFormat="1" ht="3" customHeight="1">
      <c r="A11" s="234"/>
      <c r="B11" s="234"/>
      <c r="C11" s="234"/>
      <c r="D11" s="279"/>
      <c r="E11" s="279"/>
      <c r="F11" s="279"/>
      <c r="G11" s="281"/>
      <c r="H11" s="282"/>
      <c r="I11" s="234"/>
      <c r="J11" s="281"/>
      <c r="K11" s="281"/>
      <c r="L11" s="281"/>
      <c r="M11" s="281"/>
      <c r="N11" s="281"/>
      <c r="O11" s="281"/>
      <c r="P11" s="281"/>
      <c r="Q11" s="281"/>
      <c r="R11" s="234"/>
      <c r="S11" s="234"/>
      <c r="T11" s="234"/>
    </row>
    <row r="12" spans="1:21" s="2" customFormat="1" ht="21.75" customHeight="1">
      <c r="A12" s="234"/>
      <c r="B12" s="234"/>
      <c r="C12" s="234"/>
      <c r="D12" s="823" t="s">
        <v>810</v>
      </c>
      <c r="E12" s="823"/>
      <c r="F12" s="823"/>
      <c r="G12" s="799" t="s">
        <v>875</v>
      </c>
      <c r="H12" s="799"/>
      <c r="I12" s="799"/>
      <c r="J12" s="799"/>
      <c r="K12" s="799"/>
      <c r="L12" s="799"/>
      <c r="M12" s="799"/>
      <c r="N12" s="799"/>
      <c r="O12" s="799"/>
      <c r="P12" s="799"/>
      <c r="Q12" s="800"/>
      <c r="R12" s="234"/>
      <c r="S12" s="234"/>
      <c r="T12" s="234"/>
    </row>
    <row r="13" spans="1:21" s="2" customFormat="1" ht="30.75" customHeight="1">
      <c r="A13" s="234"/>
      <c r="B13" s="234"/>
      <c r="C13" s="234"/>
      <c r="D13" s="826" t="s">
        <v>11</v>
      </c>
      <c r="E13" s="826"/>
      <c r="F13" s="826"/>
      <c r="G13" s="801" t="str">
        <f>はじめに!D7&amp;""</f>
        <v/>
      </c>
      <c r="H13" s="801"/>
      <c r="I13" s="801"/>
      <c r="J13" s="801"/>
      <c r="K13" s="801"/>
      <c r="L13" s="801"/>
      <c r="M13" s="801"/>
      <c r="N13" s="801"/>
      <c r="O13" s="801"/>
      <c r="P13" s="801"/>
      <c r="Q13" s="802"/>
      <c r="R13" s="234"/>
      <c r="S13" s="234"/>
      <c r="T13" s="234"/>
    </row>
    <row r="14" spans="1:21" s="2" customFormat="1" ht="20.25" customHeight="1">
      <c r="A14" s="234"/>
      <c r="B14" s="234"/>
      <c r="C14" s="234"/>
      <c r="D14" s="234"/>
      <c r="E14" s="234"/>
      <c r="F14" s="283"/>
      <c r="G14" s="234"/>
      <c r="H14" s="234"/>
      <c r="I14" s="234"/>
      <c r="J14" s="234"/>
      <c r="K14" s="234"/>
      <c r="L14" s="234"/>
      <c r="M14" s="234"/>
      <c r="N14" s="234"/>
      <c r="O14" s="234"/>
      <c r="P14" s="234"/>
      <c r="Q14" s="234"/>
      <c r="R14" s="234"/>
      <c r="S14" s="234"/>
      <c r="T14" s="234"/>
    </row>
    <row r="15" spans="1:21" s="2" customFormat="1" ht="21.75" customHeight="1">
      <c r="A15" s="234"/>
      <c r="B15" s="234"/>
      <c r="C15" s="283"/>
      <c r="D15" s="283"/>
      <c r="E15" s="283"/>
      <c r="F15" s="283"/>
      <c r="G15" s="234"/>
      <c r="H15" s="234"/>
      <c r="I15" s="234"/>
      <c r="J15" s="234"/>
      <c r="K15" s="234"/>
      <c r="L15" s="234"/>
      <c r="M15" s="234"/>
      <c r="N15" s="234"/>
      <c r="O15" s="234"/>
      <c r="P15" s="234"/>
      <c r="Q15" s="234"/>
      <c r="R15" s="234"/>
      <c r="S15" s="234"/>
      <c r="T15" s="234"/>
    </row>
    <row r="16" spans="1:21" s="2" customFormat="1" ht="21.75" customHeight="1">
      <c r="A16" s="234"/>
      <c r="B16" s="234"/>
      <c r="C16" s="234"/>
      <c r="D16" s="461" t="s">
        <v>47</v>
      </c>
      <c r="E16" s="832" t="s">
        <v>48</v>
      </c>
      <c r="F16" s="832"/>
      <c r="G16" s="832"/>
      <c r="H16" s="832"/>
      <c r="I16" s="832"/>
      <c r="J16" s="832"/>
      <c r="K16" s="832"/>
      <c r="L16" s="832"/>
      <c r="M16" s="832"/>
      <c r="N16" s="832"/>
      <c r="O16" s="832"/>
      <c r="P16" s="832"/>
      <c r="Q16" s="832"/>
      <c r="R16" s="832"/>
      <c r="S16" s="241"/>
      <c r="T16" s="234"/>
    </row>
    <row r="17" spans="1:40" s="2" customFormat="1" ht="16.5" customHeight="1">
      <c r="A17" s="234"/>
      <c r="B17" s="235"/>
      <c r="C17" s="274"/>
      <c r="D17" s="284"/>
      <c r="E17" s="284"/>
      <c r="F17" s="284"/>
      <c r="G17" s="278"/>
      <c r="H17" s="278"/>
      <c r="I17" s="278"/>
      <c r="J17" s="278"/>
      <c r="K17" s="278"/>
      <c r="L17" s="278"/>
      <c r="M17" s="278"/>
      <c r="N17" s="278"/>
      <c r="O17" s="278"/>
      <c r="P17" s="278"/>
      <c r="Q17" s="278"/>
      <c r="R17" s="278"/>
      <c r="S17" s="278"/>
      <c r="T17" s="234"/>
    </row>
    <row r="18" spans="1:40" s="2" customFormat="1" ht="21.75" customHeight="1">
      <c r="A18" s="234"/>
      <c r="B18" s="234"/>
      <c r="C18" s="234"/>
      <c r="D18" s="278" t="s">
        <v>12</v>
      </c>
      <c r="E18" s="278"/>
      <c r="F18" s="282"/>
      <c r="G18" s="284"/>
      <c r="H18" s="284"/>
      <c r="I18" s="284"/>
      <c r="J18" s="278"/>
      <c r="K18" s="278"/>
      <c r="L18" s="278"/>
      <c r="M18" s="278"/>
      <c r="N18" s="278"/>
      <c r="O18" s="278"/>
      <c r="P18" s="278"/>
      <c r="Q18" s="278"/>
      <c r="R18" s="278"/>
      <c r="S18" s="278"/>
      <c r="T18" s="234"/>
    </row>
    <row r="19" spans="1:40" s="2" customFormat="1" ht="21.75" customHeight="1">
      <c r="A19" s="234"/>
      <c r="B19" s="234"/>
      <c r="C19" s="234"/>
      <c r="D19" s="444" t="str">
        <f>参４_申請!B16</f>
        <v>□</v>
      </c>
      <c r="E19" s="764" t="s">
        <v>31</v>
      </c>
      <c r="F19" s="765"/>
      <c r="G19" s="765"/>
      <c r="H19" s="765"/>
      <c r="I19" s="765"/>
      <c r="J19" s="765"/>
      <c r="K19" s="765"/>
      <c r="L19" s="765"/>
      <c r="M19" s="765"/>
      <c r="N19" s="765"/>
      <c r="O19" s="765"/>
      <c r="P19" s="765"/>
      <c r="Q19" s="766"/>
      <c r="R19" s="452" t="s">
        <v>74</v>
      </c>
      <c r="S19" s="234"/>
      <c r="T19" s="234"/>
    </row>
    <row r="20" spans="1:40" s="2" customFormat="1" ht="21.75" customHeight="1">
      <c r="A20" s="234"/>
      <c r="B20" s="234"/>
      <c r="C20" s="234"/>
      <c r="D20" s="444" t="str">
        <f>参４_申請!B17</f>
        <v>☑</v>
      </c>
      <c r="E20" s="764" t="s">
        <v>58</v>
      </c>
      <c r="F20" s="765"/>
      <c r="G20" s="765"/>
      <c r="H20" s="765"/>
      <c r="I20" s="765"/>
      <c r="J20" s="765"/>
      <c r="K20" s="765"/>
      <c r="L20" s="765"/>
      <c r="M20" s="765"/>
      <c r="N20" s="765"/>
      <c r="O20" s="765"/>
      <c r="P20" s="765"/>
      <c r="Q20" s="766"/>
      <c r="R20" s="451" t="s">
        <v>894</v>
      </c>
      <c r="S20" s="234"/>
      <c r="T20" s="234"/>
    </row>
    <row r="21" spans="1:40" s="2" customFormat="1" ht="21.75" customHeight="1">
      <c r="A21" s="234"/>
      <c r="B21" s="234"/>
      <c r="C21" s="234"/>
      <c r="D21" s="444" t="str">
        <f>参４_申請!B18</f>
        <v>□</v>
      </c>
      <c r="E21" s="764" t="s">
        <v>59</v>
      </c>
      <c r="F21" s="765"/>
      <c r="G21" s="765"/>
      <c r="H21" s="765"/>
      <c r="I21" s="765"/>
      <c r="J21" s="765"/>
      <c r="K21" s="765"/>
      <c r="L21" s="765"/>
      <c r="M21" s="765"/>
      <c r="N21" s="765"/>
      <c r="O21" s="765"/>
      <c r="P21" s="765"/>
      <c r="Q21" s="766"/>
      <c r="R21" s="452" t="s">
        <v>13</v>
      </c>
      <c r="S21" s="234"/>
      <c r="T21" s="234"/>
    </row>
    <row r="22" spans="1:40" s="2" customFormat="1" ht="21.75" customHeight="1">
      <c r="A22" s="234"/>
      <c r="B22" s="234"/>
      <c r="C22" s="234"/>
      <c r="D22" s="453" t="s">
        <v>30</v>
      </c>
      <c r="E22" s="767" t="s">
        <v>60</v>
      </c>
      <c r="F22" s="768"/>
      <c r="G22" s="768"/>
      <c r="H22" s="768"/>
      <c r="I22" s="768"/>
      <c r="J22" s="768"/>
      <c r="K22" s="768"/>
      <c r="L22" s="768"/>
      <c r="M22" s="768"/>
      <c r="N22" s="768"/>
      <c r="O22" s="768"/>
      <c r="P22" s="768"/>
      <c r="Q22" s="769"/>
      <c r="R22" s="452" t="s">
        <v>13</v>
      </c>
      <c r="S22" s="234"/>
      <c r="T22" s="234"/>
    </row>
    <row r="23" spans="1:40" s="2" customFormat="1" ht="28.5" customHeight="1">
      <c r="A23" s="234"/>
      <c r="B23" s="234"/>
      <c r="C23" s="234"/>
      <c r="D23" s="235" t="s">
        <v>14</v>
      </c>
      <c r="E23" s="235"/>
      <c r="F23" s="241"/>
      <c r="G23" s="241"/>
      <c r="H23" s="241"/>
      <c r="I23" s="241"/>
      <c r="J23" s="285"/>
      <c r="K23" s="278"/>
      <c r="L23" s="278"/>
      <c r="M23" s="278"/>
      <c r="N23" s="278"/>
      <c r="O23" s="278"/>
      <c r="P23" s="278"/>
      <c r="Q23" s="278"/>
      <c r="R23" s="278"/>
      <c r="S23" s="278"/>
      <c r="T23" s="234"/>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34"/>
      <c r="B25" s="234"/>
      <c r="C25" s="234" t="s">
        <v>49</v>
      </c>
      <c r="D25" s="235"/>
      <c r="E25" s="235"/>
      <c r="F25" s="235"/>
      <c r="G25" s="235"/>
      <c r="H25" s="235"/>
      <c r="I25" s="235"/>
      <c r="J25" s="234"/>
      <c r="K25" s="234"/>
      <c r="L25" s="234"/>
      <c r="M25" s="234"/>
      <c r="N25" s="234"/>
      <c r="O25" s="234"/>
      <c r="P25" s="234"/>
      <c r="Q25" s="234"/>
      <c r="R25" s="234"/>
      <c r="S25" s="234"/>
    </row>
    <row r="26" spans="1:40" s="2" customFormat="1" ht="45.75" customHeight="1">
      <c r="A26" s="236"/>
      <c r="B26" s="236"/>
      <c r="C26" s="789" t="s">
        <v>50</v>
      </c>
      <c r="D26" s="789"/>
      <c r="E26" s="789"/>
      <c r="F26" s="789"/>
      <c r="G26" s="789"/>
      <c r="H26" s="789"/>
      <c r="I26" s="789"/>
      <c r="J26" s="789"/>
      <c r="K26" s="789"/>
      <c r="L26" s="789"/>
      <c r="M26" s="789"/>
      <c r="N26" s="789"/>
      <c r="O26" s="789"/>
      <c r="P26" s="789"/>
      <c r="Q26" s="789"/>
      <c r="R26" s="789"/>
      <c r="S26" s="789"/>
    </row>
    <row r="27" spans="1:40" ht="19.5" customHeight="1">
      <c r="A27" s="237" t="s">
        <v>8</v>
      </c>
      <c r="B27" s="238"/>
      <c r="C27" s="238"/>
      <c r="D27" s="238"/>
      <c r="E27" s="238"/>
      <c r="F27" s="238"/>
      <c r="G27" s="238"/>
      <c r="H27" s="238"/>
      <c r="I27" s="238"/>
      <c r="J27" s="238"/>
      <c r="K27" s="238"/>
      <c r="L27" s="239"/>
      <c r="M27" s="239"/>
      <c r="N27" s="239"/>
      <c r="O27" s="239"/>
      <c r="P27" s="239"/>
      <c r="Q27" s="239"/>
      <c r="R27" s="239"/>
      <c r="S27" s="239"/>
    </row>
    <row r="28" spans="1:40" ht="28.5" customHeight="1">
      <c r="A28" s="237"/>
      <c r="B28" s="798" t="s">
        <v>34</v>
      </c>
      <c r="C28" s="798"/>
      <c r="D28" s="798"/>
      <c r="E28" s="798"/>
      <c r="F28" s="798"/>
      <c r="G28" s="798"/>
      <c r="H28" s="798"/>
      <c r="I28" s="798"/>
      <c r="J28" s="798"/>
      <c r="K28" s="798"/>
      <c r="L28" s="798"/>
      <c r="M28" s="798"/>
      <c r="N28" s="798"/>
      <c r="O28" s="798"/>
      <c r="P28" s="798"/>
      <c r="Q28" s="798"/>
      <c r="R28" s="798"/>
      <c r="S28" s="798"/>
      <c r="T28" s="5"/>
      <c r="U28" s="5"/>
      <c r="V28" s="5"/>
      <c r="W28" s="5"/>
      <c r="X28" s="5"/>
      <c r="Y28" s="5"/>
      <c r="Z28" s="5"/>
      <c r="AA28" s="5"/>
      <c r="AB28" s="5"/>
      <c r="AC28" s="5"/>
      <c r="AD28" s="5"/>
      <c r="AE28" s="5"/>
      <c r="AF28" s="5"/>
      <c r="AG28" s="5"/>
      <c r="AH28" s="5"/>
      <c r="AI28" s="5"/>
      <c r="AJ28" s="5"/>
      <c r="AK28" s="5"/>
      <c r="AL28" s="5"/>
      <c r="AM28" s="5"/>
      <c r="AN28" s="5"/>
    </row>
    <row r="29" spans="1:40" ht="20.25" customHeight="1">
      <c r="A29" s="237"/>
      <c r="B29" s="240" t="s">
        <v>62</v>
      </c>
      <c r="C29" s="240"/>
      <c r="D29" s="241"/>
      <c r="E29" s="241"/>
      <c r="F29" s="241"/>
      <c r="G29" s="242"/>
      <c r="H29" s="242"/>
      <c r="I29" s="242"/>
      <c r="J29" s="243"/>
      <c r="K29" s="243"/>
      <c r="L29" s="239"/>
      <c r="M29" s="239"/>
      <c r="N29" s="239"/>
      <c r="O29" s="239"/>
      <c r="P29" s="239"/>
      <c r="Q29" s="239"/>
      <c r="R29" s="244"/>
      <c r="S29" s="239"/>
    </row>
    <row r="30" spans="1:40" ht="38.25" customHeight="1">
      <c r="A30" s="245"/>
      <c r="B30" s="783"/>
      <c r="C30" s="784"/>
      <c r="D30" s="831" t="s">
        <v>904</v>
      </c>
      <c r="E30" s="819"/>
      <c r="F30" s="820"/>
      <c r="G30" s="818" t="s">
        <v>7</v>
      </c>
      <c r="H30" s="819"/>
      <c r="I30" s="820"/>
      <c r="J30" s="821" t="s">
        <v>16</v>
      </c>
      <c r="K30" s="822"/>
      <c r="L30" s="818" t="s">
        <v>903</v>
      </c>
      <c r="M30" s="819"/>
      <c r="N30" s="820"/>
      <c r="O30" s="749" t="s">
        <v>903</v>
      </c>
      <c r="P30" s="750"/>
      <c r="Q30" s="751"/>
      <c r="R30" s="239"/>
      <c r="S30" s="239"/>
    </row>
    <row r="31" spans="1:40" ht="9" customHeight="1">
      <c r="A31" s="245"/>
      <c r="B31" s="785" t="s">
        <v>17</v>
      </c>
      <c r="C31" s="786"/>
      <c r="D31" s="795"/>
      <c r="E31" s="796"/>
      <c r="F31" s="797"/>
      <c r="G31" s="795"/>
      <c r="H31" s="796"/>
      <c r="I31" s="797"/>
      <c r="J31" s="777"/>
      <c r="K31" s="778"/>
      <c r="L31" s="795"/>
      <c r="M31" s="796"/>
      <c r="N31" s="797"/>
      <c r="O31" s="795"/>
      <c r="P31" s="770"/>
      <c r="Q31" s="771"/>
      <c r="R31" s="246"/>
      <c r="S31" s="239"/>
    </row>
    <row r="32" spans="1:40" ht="22.5" customHeight="1">
      <c r="A32" s="245"/>
      <c r="B32" s="787"/>
      <c r="C32" s="788"/>
      <c r="D32" s="464" t="s">
        <v>67</v>
      </c>
      <c r="E32" s="530"/>
      <c r="F32" s="466" t="s">
        <v>73</v>
      </c>
      <c r="G32" s="464" t="s">
        <v>67</v>
      </c>
      <c r="H32" s="530"/>
      <c r="I32" s="466" t="s">
        <v>73</v>
      </c>
      <c r="J32" s="774"/>
      <c r="K32" s="775"/>
      <c r="L32" s="464" t="s">
        <v>67</v>
      </c>
      <c r="M32" s="530"/>
      <c r="N32" s="466" t="s">
        <v>73</v>
      </c>
      <c r="O32" s="464" t="s">
        <v>67</v>
      </c>
      <c r="P32" s="530"/>
      <c r="Q32" s="466" t="s">
        <v>73</v>
      </c>
      <c r="R32" s="246"/>
      <c r="S32" s="239"/>
    </row>
    <row r="33" spans="1:32" ht="6.75" customHeight="1">
      <c r="A33" s="245"/>
      <c r="B33" s="785" t="s">
        <v>35</v>
      </c>
      <c r="C33" s="786"/>
      <c r="D33" s="761"/>
      <c r="E33" s="762"/>
      <c r="F33" s="776"/>
      <c r="G33" s="761"/>
      <c r="H33" s="762"/>
      <c r="I33" s="776"/>
      <c r="J33" s="777"/>
      <c r="K33" s="778"/>
      <c r="L33" s="761"/>
      <c r="M33" s="762"/>
      <c r="N33" s="776"/>
      <c r="O33" s="761"/>
      <c r="P33" s="770"/>
      <c r="Q33" s="771"/>
      <c r="R33" s="246"/>
      <c r="S33" s="239"/>
    </row>
    <row r="34" spans="1:32" ht="22.5" customHeight="1">
      <c r="A34" s="245"/>
      <c r="B34" s="787"/>
      <c r="C34" s="788"/>
      <c r="D34" s="464" t="s">
        <v>67</v>
      </c>
      <c r="E34" s="530"/>
      <c r="F34" s="466" t="s">
        <v>73</v>
      </c>
      <c r="G34" s="464" t="s">
        <v>67</v>
      </c>
      <c r="H34" s="530"/>
      <c r="I34" s="466" t="s">
        <v>73</v>
      </c>
      <c r="J34" s="774"/>
      <c r="K34" s="775"/>
      <c r="L34" s="464" t="s">
        <v>67</v>
      </c>
      <c r="M34" s="530"/>
      <c r="N34" s="466" t="s">
        <v>73</v>
      </c>
      <c r="O34" s="464" t="s">
        <v>67</v>
      </c>
      <c r="P34" s="530"/>
      <c r="Q34" s="466" t="s">
        <v>73</v>
      </c>
      <c r="R34" s="246"/>
      <c r="S34" s="239"/>
    </row>
    <row r="35" spans="1:32" ht="6.75" customHeight="1">
      <c r="A35" s="245"/>
      <c r="B35" s="785" t="s">
        <v>36</v>
      </c>
      <c r="C35" s="786"/>
      <c r="D35" s="761"/>
      <c r="E35" s="762"/>
      <c r="F35" s="763"/>
      <c r="G35" s="761"/>
      <c r="H35" s="762"/>
      <c r="I35" s="763"/>
      <c r="J35" s="777"/>
      <c r="K35" s="778"/>
      <c r="L35" s="761"/>
      <c r="M35" s="762"/>
      <c r="N35" s="763"/>
      <c r="O35" s="761"/>
      <c r="P35" s="770"/>
      <c r="Q35" s="771"/>
      <c r="R35" s="246"/>
      <c r="S35" s="239"/>
    </row>
    <row r="36" spans="1:32" ht="22.5" customHeight="1">
      <c r="A36" s="245"/>
      <c r="B36" s="787"/>
      <c r="C36" s="788"/>
      <c r="D36" s="464" t="s">
        <v>67</v>
      </c>
      <c r="E36" s="530"/>
      <c r="F36" s="466" t="s">
        <v>73</v>
      </c>
      <c r="G36" s="464" t="s">
        <v>67</v>
      </c>
      <c r="H36" s="530"/>
      <c r="I36" s="466" t="s">
        <v>73</v>
      </c>
      <c r="J36" s="774"/>
      <c r="K36" s="775"/>
      <c r="L36" s="464" t="s">
        <v>67</v>
      </c>
      <c r="M36" s="530"/>
      <c r="N36" s="466" t="s">
        <v>73</v>
      </c>
      <c r="O36" s="464" t="s">
        <v>67</v>
      </c>
      <c r="P36" s="530"/>
      <c r="Q36" s="466" t="s">
        <v>73</v>
      </c>
      <c r="R36" s="246"/>
      <c r="S36" s="239"/>
    </row>
    <row r="37" spans="1:32" ht="9" customHeight="1">
      <c r="A37" s="245"/>
      <c r="B37" s="785" t="s">
        <v>18</v>
      </c>
      <c r="C37" s="786"/>
      <c r="D37" s="879"/>
      <c r="E37" s="880"/>
      <c r="F37" s="881"/>
      <c r="G37" s="879"/>
      <c r="H37" s="880"/>
      <c r="I37" s="881"/>
      <c r="J37" s="854"/>
      <c r="K37" s="855"/>
      <c r="L37" s="761"/>
      <c r="M37" s="762"/>
      <c r="N37" s="763"/>
      <c r="O37" s="761"/>
      <c r="P37" s="770"/>
      <c r="Q37" s="771"/>
      <c r="R37" s="246"/>
      <c r="S37" s="239"/>
    </row>
    <row r="38" spans="1:32" ht="22.5" customHeight="1">
      <c r="A38" s="245"/>
      <c r="B38" s="787"/>
      <c r="C38" s="788"/>
      <c r="D38" s="247" t="s">
        <v>67</v>
      </c>
      <c r="E38" s="356">
        <v>7</v>
      </c>
      <c r="F38" s="248" t="s">
        <v>73</v>
      </c>
      <c r="G38" s="247" t="s">
        <v>67</v>
      </c>
      <c r="H38" s="356">
        <v>11</v>
      </c>
      <c r="I38" s="248" t="s">
        <v>73</v>
      </c>
      <c r="J38" s="837">
        <f>H38-E38+1</f>
        <v>5</v>
      </c>
      <c r="K38" s="838"/>
      <c r="L38" s="464" t="s">
        <v>67</v>
      </c>
      <c r="M38" s="465"/>
      <c r="N38" s="466" t="s">
        <v>73</v>
      </c>
      <c r="O38" s="464" t="s">
        <v>67</v>
      </c>
      <c r="P38" s="465"/>
      <c r="Q38" s="466" t="s">
        <v>73</v>
      </c>
      <c r="R38" s="246"/>
      <c r="S38" s="239"/>
    </row>
    <row r="39" spans="1:32" ht="9" customHeight="1">
      <c r="A39" s="245"/>
      <c r="B39" s="785" t="s">
        <v>19</v>
      </c>
      <c r="C39" s="786"/>
      <c r="D39" s="761"/>
      <c r="E39" s="762"/>
      <c r="F39" s="763"/>
      <c r="G39" s="761"/>
      <c r="H39" s="762"/>
      <c r="I39" s="763"/>
      <c r="J39" s="777"/>
      <c r="K39" s="778"/>
      <c r="L39" s="761"/>
      <c r="M39" s="762"/>
      <c r="N39" s="763"/>
      <c r="O39" s="761"/>
      <c r="P39" s="770"/>
      <c r="Q39" s="771"/>
      <c r="R39" s="246"/>
      <c r="S39" s="239"/>
    </row>
    <row r="40" spans="1:32" ht="22.5" customHeight="1">
      <c r="A40" s="245"/>
      <c r="B40" s="787"/>
      <c r="C40" s="788"/>
      <c r="D40" s="464" t="s">
        <v>67</v>
      </c>
      <c r="E40" s="530"/>
      <c r="F40" s="466" t="s">
        <v>73</v>
      </c>
      <c r="G40" s="464" t="s">
        <v>67</v>
      </c>
      <c r="H40" s="530"/>
      <c r="I40" s="466" t="s">
        <v>73</v>
      </c>
      <c r="J40" s="774"/>
      <c r="K40" s="775"/>
      <c r="L40" s="464" t="s">
        <v>67</v>
      </c>
      <c r="M40" s="530"/>
      <c r="N40" s="466" t="s">
        <v>73</v>
      </c>
      <c r="O40" s="464" t="s">
        <v>67</v>
      </c>
      <c r="P40" s="530"/>
      <c r="Q40" s="466" t="s">
        <v>73</v>
      </c>
      <c r="R40" s="246"/>
      <c r="S40" s="239"/>
    </row>
    <row r="41" spans="1:32" s="6" customFormat="1" ht="36.75" customHeight="1">
      <c r="A41" s="237"/>
      <c r="B41" s="462" t="s">
        <v>63</v>
      </c>
      <c r="C41" s="249"/>
      <c r="D41" s="249"/>
      <c r="E41" s="249"/>
      <c r="F41" s="249"/>
      <c r="G41" s="249"/>
      <c r="H41" s="249"/>
      <c r="I41" s="249"/>
      <c r="J41" s="249"/>
      <c r="K41" s="249"/>
      <c r="L41" s="249"/>
      <c r="M41" s="249"/>
      <c r="N41" s="249"/>
      <c r="O41" s="249"/>
      <c r="P41" s="249"/>
      <c r="Q41" s="249"/>
      <c r="R41" s="250"/>
      <c r="S41" s="250"/>
      <c r="T41" s="7"/>
      <c r="U41" s="7"/>
      <c r="V41" s="8"/>
      <c r="W41" s="7"/>
      <c r="X41" s="7"/>
      <c r="Y41" s="7"/>
      <c r="Z41" s="7"/>
      <c r="AA41" s="7"/>
      <c r="AD41" s="7"/>
      <c r="AE41" s="7"/>
      <c r="AF41" s="7"/>
    </row>
    <row r="42" spans="1:32" ht="21" customHeight="1">
      <c r="A42" s="251"/>
      <c r="B42" s="779" t="s">
        <v>51</v>
      </c>
      <c r="C42" s="780"/>
      <c r="D42" s="252"/>
      <c r="E42" s="253"/>
      <c r="F42" s="254"/>
      <c r="G42" s="254"/>
      <c r="H42" s="253"/>
      <c r="I42" s="254"/>
      <c r="J42" s="254"/>
      <c r="K42" s="254"/>
      <c r="L42" s="254"/>
      <c r="M42" s="255"/>
      <c r="N42" s="255"/>
      <c r="O42" s="856" t="s">
        <v>10</v>
      </c>
      <c r="P42" s="857"/>
      <c r="Q42" s="858"/>
      <c r="R42" s="868" t="s">
        <v>440</v>
      </c>
      <c r="S42" s="870" t="s">
        <v>52</v>
      </c>
    </row>
    <row r="43" spans="1:32" ht="21" customHeight="1">
      <c r="A43" s="251"/>
      <c r="B43" s="781"/>
      <c r="C43" s="782"/>
      <c r="D43" s="839" t="s">
        <v>3</v>
      </c>
      <c r="E43" s="840"/>
      <c r="F43" s="841"/>
      <c r="G43" s="839" t="s">
        <v>6</v>
      </c>
      <c r="H43" s="840"/>
      <c r="I43" s="841"/>
      <c r="J43" s="839" t="s">
        <v>5</v>
      </c>
      <c r="K43" s="841"/>
      <c r="L43" s="839" t="s">
        <v>20</v>
      </c>
      <c r="M43" s="840"/>
      <c r="N43" s="841"/>
      <c r="O43" s="859"/>
      <c r="P43" s="859"/>
      <c r="Q43" s="860"/>
      <c r="R43" s="869"/>
      <c r="S43" s="871"/>
    </row>
    <row r="44" spans="1:32" ht="9" customHeight="1">
      <c r="A44" s="251"/>
      <c r="B44" s="256"/>
      <c r="C44" s="833" t="s">
        <v>905</v>
      </c>
      <c r="D44" s="803"/>
      <c r="E44" s="804"/>
      <c r="F44" s="805"/>
      <c r="G44" s="803"/>
      <c r="H44" s="804"/>
      <c r="I44" s="805"/>
      <c r="J44" s="803"/>
      <c r="K44" s="805"/>
      <c r="L44" s="887"/>
      <c r="M44" s="888"/>
      <c r="N44" s="889"/>
      <c r="O44" s="531"/>
      <c r="P44" s="532"/>
      <c r="Q44" s="533"/>
      <c r="R44" s="257"/>
      <c r="S44" s="568"/>
    </row>
    <row r="45" spans="1:32" ht="22.5" customHeight="1">
      <c r="A45" s="251"/>
      <c r="B45" s="256"/>
      <c r="C45" s="834"/>
      <c r="D45" s="835">
        <v>0</v>
      </c>
      <c r="E45" s="835"/>
      <c r="F45" s="836"/>
      <c r="G45" s="835">
        <v>0</v>
      </c>
      <c r="H45" s="835"/>
      <c r="I45" s="836"/>
      <c r="J45" s="835">
        <v>0</v>
      </c>
      <c r="K45" s="836"/>
      <c r="L45" s="890"/>
      <c r="M45" s="891"/>
      <c r="N45" s="892"/>
      <c r="O45" s="861">
        <f>SUM(D45,G45,J45)</f>
        <v>0</v>
      </c>
      <c r="P45" s="862"/>
      <c r="Q45" s="863"/>
      <c r="R45" s="534">
        <v>0</v>
      </c>
      <c r="S45" s="569">
        <v>0</v>
      </c>
    </row>
    <row r="46" spans="1:32" ht="9" customHeight="1">
      <c r="A46" s="251"/>
      <c r="B46" s="256"/>
      <c r="C46" s="865" t="s">
        <v>32</v>
      </c>
      <c r="D46" s="746"/>
      <c r="E46" s="747"/>
      <c r="F46" s="748"/>
      <c r="G46" s="746"/>
      <c r="H46" s="747"/>
      <c r="I46" s="748"/>
      <c r="J46" s="746"/>
      <c r="K46" s="748"/>
      <c r="L46" s="746"/>
      <c r="M46" s="747"/>
      <c r="N46" s="748"/>
      <c r="O46" s="746">
        <f>SUM(D46:N46)</f>
        <v>0</v>
      </c>
      <c r="P46" s="747"/>
      <c r="Q46" s="748"/>
      <c r="R46" s="258"/>
      <c r="S46" s="259"/>
    </row>
    <row r="47" spans="1:32" ht="22.5" customHeight="1">
      <c r="A47" s="251"/>
      <c r="B47" s="256"/>
      <c r="C47" s="866"/>
      <c r="D47" s="816">
        <f>別紙１④!$E$64/100</f>
        <v>207.14</v>
      </c>
      <c r="E47" s="816"/>
      <c r="F47" s="817"/>
      <c r="G47" s="816">
        <f>別紙１④!$J$64/100</f>
        <v>104.34</v>
      </c>
      <c r="H47" s="816"/>
      <c r="I47" s="817"/>
      <c r="J47" s="816">
        <f>別紙１④!$O$64/100</f>
        <v>38.64</v>
      </c>
      <c r="K47" s="817"/>
      <c r="L47" s="816">
        <f>別紙１④!$T$64/100</f>
        <v>11.5</v>
      </c>
      <c r="M47" s="816"/>
      <c r="N47" s="816"/>
      <c r="O47" s="812">
        <f>別紙１④!$C$64/100</f>
        <v>361.62</v>
      </c>
      <c r="P47" s="813"/>
      <c r="Q47" s="814"/>
      <c r="R47" s="877">
        <f>SUMIFS(別紙２①!$F$18:$F$105,別紙２①!$P$18:$P$105,"荒廃農地")/1000</f>
        <v>0</v>
      </c>
      <c r="S47" s="873">
        <f>別紙１④!$I$64+別紙１④!$N$64+別紙１④!$S$64+別紙１④!$X$64+別紙１④!$T$72+別紙１④!$S$81+別紙１④!$S$89+別紙１④!$P$111+別紙１④!$P$120</f>
        <v>455460</v>
      </c>
      <c r="W47" s="126"/>
    </row>
    <row r="48" spans="1:32" s="23" customFormat="1" ht="73.150000000000006" customHeight="1">
      <c r="A48" s="251"/>
      <c r="B48" s="256"/>
      <c r="C48" s="867"/>
      <c r="D48" s="463" t="s">
        <v>400</v>
      </c>
      <c r="E48" s="875" t="str">
        <f>IF(別紙１④!E56&gt;0,別紙１④!F56,"")&amp;CHAR(10)&amp;IF(別紙１④!E57&gt;0,別紙１④!F57,"")&amp;CHAR(10)&amp;IF(別紙１④!E58&gt;0,別紙１④!F58,"")&amp;CHAR(10)&amp;IF(別紙１④!E59&gt;0,別紙１④!F59,"")&amp;CHAR(10)&amp;IF(別紙１④!E60&gt;0,別紙１④!F60,"")&amp;CHAR(10)&amp;IF(別紙１④!E62&gt;0,別紙１④!F62,"")</f>
        <v xml:space="preserve">急傾斜
緩傾斜
小区画・不整形
高齢化・耕作放棄率
特認基準（急傾斜）
</v>
      </c>
      <c r="F48" s="876"/>
      <c r="G48" s="463" t="s">
        <v>21</v>
      </c>
      <c r="H48" s="875" t="str">
        <f>IF(別紙１④!J56&gt;0,別紙１④!K56,"")&amp;CHAR(10)&amp;IF(別紙１④!J57&gt;0,別紙１④!K57,"")&amp;CHAR(10)&amp;IF(別紙１④!J58&gt;0,別紙１④!K58,"")&amp;CHAR(10)&amp;IF(別紙１④!J59&gt;0,別紙１④!K59,"")&amp;CHAR(10)&amp;IF(別紙１④!J60&gt;0,別紙１④!K60,"")&amp;CHAR(10)&amp;IF(別紙１④!J62&gt;0,別紙１④!K62,"")</f>
        <v>急傾斜
緩傾斜
高齢化・耕作放棄率
特認基準（緩傾斜）
交付対象外（田畑混在地以外）</v>
      </c>
      <c r="I48" s="876"/>
      <c r="J48" s="463" t="s">
        <v>21</v>
      </c>
      <c r="K48" s="393" t="str">
        <f>IF(別紙１④!O56&gt;0,別紙１④!P56,"")&amp;CHAR(10)&amp;IF(別紙１④!O57&gt;0,別紙１④!P57,"")&amp;CHAR(10)&amp;IF(別紙１④!O58&gt;0,別紙１④!P58,"")&amp;CHAR(10)&amp;IF(別紙１④!O59&gt;0,別紙１④!P59,"")&amp;CHAR(10)&amp;IF(別紙１④!O60&gt;0,別紙１④!P60,"")&amp;CHAR(10)&amp;IF(別紙１④!O62&gt;0,別紙１④!P62,"")&amp;CHAR(10)&amp;IF(別紙１④!O63&gt;0,別紙１④!P63,"")</f>
        <v>急傾斜
高齢化・耕作放棄率
草地比率の高い草地
特認基準（急傾斜）
交付対象外（田草地混在地）
交付対象外（田草地混在地以外）</v>
      </c>
      <c r="L48" s="463" t="s">
        <v>21</v>
      </c>
      <c r="M48" s="875" t="str">
        <f>IF(別紙１④!T56&gt;0,別紙１④!U56,"")&amp;CHAR(10)&amp;IF(別紙１④!T57&gt;0,別紙１④!U57,"")&amp;CHAR(10)&amp;IF(別紙１④!T58&gt;0,別紙１④!U58,"")&amp;CHAR(10)&amp;IF(別紙１④!T59&gt;0,別紙１④!U59,"")&amp;CHAR(10)&amp;IF(別紙１④!T60&gt;0,別紙１④!U60,"")</f>
        <v>急傾斜
特認基準（緩傾斜）
交付対象外（田採草放牧地混在地）</v>
      </c>
      <c r="N48" s="876"/>
      <c r="O48" s="815"/>
      <c r="P48" s="816"/>
      <c r="Q48" s="817"/>
      <c r="R48" s="878"/>
      <c r="S48" s="874"/>
    </row>
    <row r="49" spans="1:40" ht="10.5" customHeight="1">
      <c r="A49" s="251"/>
      <c r="B49" s="902" t="s">
        <v>906</v>
      </c>
      <c r="C49" s="904" t="s">
        <v>33</v>
      </c>
      <c r="D49" s="806">
        <v>0</v>
      </c>
      <c r="E49" s="807"/>
      <c r="F49" s="807"/>
      <c r="G49" s="807"/>
      <c r="H49" s="807"/>
      <c r="I49" s="807"/>
      <c r="J49" s="807"/>
      <c r="K49" s="807"/>
      <c r="L49" s="807"/>
      <c r="M49" s="807"/>
      <c r="N49" s="807"/>
      <c r="O49" s="807"/>
      <c r="P49" s="807"/>
      <c r="Q49" s="807"/>
      <c r="R49" s="808"/>
      <c r="S49" s="260"/>
      <c r="T49" s="4"/>
      <c r="U49" s="4"/>
      <c r="V49" s="4"/>
      <c r="W49" s="4"/>
      <c r="X49" s="4"/>
      <c r="Y49" s="4"/>
      <c r="Z49" s="4"/>
      <c r="AA49" s="4"/>
      <c r="AB49" s="4"/>
      <c r="AC49" s="4"/>
      <c r="AD49" s="4"/>
      <c r="AE49" s="4"/>
      <c r="AF49" s="4"/>
      <c r="AG49" s="4"/>
      <c r="AH49" s="4"/>
      <c r="AI49" s="4"/>
      <c r="AJ49" s="4"/>
      <c r="AK49" s="4"/>
      <c r="AL49" s="4"/>
      <c r="AM49" s="4"/>
      <c r="AN49" s="4"/>
    </row>
    <row r="50" spans="1:40" ht="24" customHeight="1">
      <c r="A50" s="251"/>
      <c r="B50" s="903"/>
      <c r="C50" s="905"/>
      <c r="D50" s="809">
        <v>0</v>
      </c>
      <c r="E50" s="810"/>
      <c r="F50" s="810"/>
      <c r="G50" s="810"/>
      <c r="H50" s="810"/>
      <c r="I50" s="810"/>
      <c r="J50" s="810"/>
      <c r="K50" s="810"/>
      <c r="L50" s="810"/>
      <c r="M50" s="810"/>
      <c r="N50" s="810"/>
      <c r="O50" s="810"/>
      <c r="P50" s="810"/>
      <c r="Q50" s="810"/>
      <c r="R50" s="811"/>
      <c r="S50" s="569">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51"/>
      <c r="B51" s="899" t="s">
        <v>61</v>
      </c>
      <c r="C51" s="899"/>
      <c r="D51" s="899"/>
      <c r="E51" s="899"/>
      <c r="F51" s="899"/>
      <c r="G51" s="899"/>
      <c r="H51" s="899"/>
      <c r="I51" s="899"/>
      <c r="J51" s="899"/>
      <c r="K51" s="899"/>
      <c r="L51" s="899"/>
      <c r="M51" s="899"/>
      <c r="N51" s="899"/>
      <c r="O51" s="899"/>
      <c r="P51" s="899"/>
      <c r="Q51" s="899"/>
      <c r="R51" s="899"/>
      <c r="S51" s="899"/>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61"/>
      <c r="B52" s="893" t="s">
        <v>22</v>
      </c>
      <c r="C52" s="894"/>
      <c r="D52" s="894"/>
      <c r="E52" s="894"/>
      <c r="F52" s="895"/>
      <c r="G52" s="900" t="s">
        <v>0</v>
      </c>
      <c r="H52" s="901"/>
      <c r="I52" s="900"/>
      <c r="J52" s="900" t="s">
        <v>1</v>
      </c>
      <c r="K52" s="900"/>
      <c r="L52" s="845" t="s">
        <v>2</v>
      </c>
      <c r="M52" s="846"/>
      <c r="N52" s="847"/>
      <c r="O52" s="262"/>
      <c r="P52" s="262"/>
      <c r="Q52" s="263"/>
      <c r="R52" s="263"/>
      <c r="S52" s="263"/>
    </row>
    <row r="53" spans="1:40" s="3" customFormat="1" ht="9" customHeight="1">
      <c r="A53" s="261"/>
      <c r="B53" s="896"/>
      <c r="C53" s="897"/>
      <c r="D53" s="897"/>
      <c r="E53" s="897"/>
      <c r="F53" s="898"/>
      <c r="G53" s="794"/>
      <c r="H53" s="848"/>
      <c r="I53" s="794"/>
      <c r="J53" s="794"/>
      <c r="K53" s="794"/>
      <c r="L53" s="759"/>
      <c r="M53" s="760"/>
      <c r="N53" s="759"/>
      <c r="O53" s="264"/>
      <c r="P53" s="264"/>
      <c r="Q53" s="263"/>
      <c r="R53" s="263"/>
      <c r="S53" s="263"/>
    </row>
    <row r="54" spans="1:40" s="3" customFormat="1" ht="22.5" customHeight="1">
      <c r="A54" s="261"/>
      <c r="B54" s="896"/>
      <c r="C54" s="897"/>
      <c r="D54" s="897"/>
      <c r="E54" s="897"/>
      <c r="F54" s="898"/>
      <c r="G54" s="844">
        <v>0</v>
      </c>
      <c r="H54" s="844"/>
      <c r="I54" s="758"/>
      <c r="J54" s="758">
        <v>0</v>
      </c>
      <c r="K54" s="758"/>
      <c r="L54" s="849">
        <v>0</v>
      </c>
      <c r="M54" s="850"/>
      <c r="N54" s="851"/>
      <c r="O54" s="265"/>
      <c r="P54" s="265"/>
      <c r="Q54" s="263"/>
      <c r="R54" s="263"/>
      <c r="S54" s="263"/>
    </row>
    <row r="55" spans="1:40" s="3" customFormat="1" ht="9" customHeight="1">
      <c r="A55" s="261"/>
      <c r="B55" s="266"/>
      <c r="C55" s="752" t="s">
        <v>55</v>
      </c>
      <c r="D55" s="753"/>
      <c r="E55" s="753"/>
      <c r="F55" s="754"/>
      <c r="G55" s="772"/>
      <c r="H55" s="773"/>
      <c r="I55" s="772"/>
      <c r="J55" s="772"/>
      <c r="K55" s="772"/>
      <c r="L55" s="885"/>
      <c r="M55" s="886"/>
      <c r="N55" s="885"/>
      <c r="O55" s="267"/>
      <c r="P55" s="267"/>
      <c r="Q55" s="263"/>
      <c r="R55" s="263"/>
      <c r="S55" s="263"/>
    </row>
    <row r="56" spans="1:40" s="3" customFormat="1" ht="22.5" customHeight="1">
      <c r="A56" s="261"/>
      <c r="B56" s="268"/>
      <c r="C56" s="755"/>
      <c r="D56" s="756"/>
      <c r="E56" s="756"/>
      <c r="F56" s="757"/>
      <c r="G56" s="758">
        <v>0</v>
      </c>
      <c r="H56" s="758"/>
      <c r="I56" s="758"/>
      <c r="J56" s="758">
        <v>0</v>
      </c>
      <c r="K56" s="758"/>
      <c r="L56" s="849">
        <v>0</v>
      </c>
      <c r="M56" s="850"/>
      <c r="N56" s="851"/>
      <c r="O56" s="265"/>
      <c r="P56" s="265"/>
      <c r="Q56" s="263"/>
      <c r="R56" s="263"/>
      <c r="S56" s="263"/>
    </row>
    <row r="57" spans="1:40" s="3" customFormat="1" ht="18" customHeight="1">
      <c r="A57" s="261"/>
      <c r="B57" s="843" t="s">
        <v>56</v>
      </c>
      <c r="C57" s="843"/>
      <c r="D57" s="843"/>
      <c r="E57" s="843"/>
      <c r="F57" s="843"/>
      <c r="G57" s="843"/>
      <c r="H57" s="843"/>
      <c r="I57" s="843"/>
      <c r="J57" s="843"/>
      <c r="K57" s="843"/>
      <c r="L57" s="843"/>
      <c r="M57" s="843"/>
      <c r="N57" s="843"/>
      <c r="O57" s="843"/>
      <c r="P57" s="843"/>
      <c r="Q57" s="843"/>
      <c r="R57" s="843"/>
      <c r="S57" s="843"/>
    </row>
    <row r="58" spans="1:40" s="10" customFormat="1" ht="18.600000000000001" customHeight="1">
      <c r="A58" s="269"/>
      <c r="B58" s="249" t="s">
        <v>64</v>
      </c>
      <c r="C58" s="269"/>
      <c r="D58" s="269"/>
      <c r="E58" s="269"/>
      <c r="F58" s="269"/>
      <c r="G58" s="269"/>
      <c r="H58" s="269"/>
      <c r="I58" s="269"/>
      <c r="J58" s="269"/>
      <c r="K58" s="269"/>
      <c r="L58" s="269"/>
      <c r="M58" s="269"/>
      <c r="N58" s="269"/>
      <c r="O58" s="269"/>
      <c r="P58" s="269"/>
      <c r="Q58" s="269"/>
      <c r="R58" s="269"/>
      <c r="S58" s="269"/>
    </row>
    <row r="59" spans="1:40" s="14" customFormat="1" ht="17.45" customHeight="1">
      <c r="A59" s="270"/>
      <c r="B59" s="864" t="s">
        <v>1142</v>
      </c>
      <c r="C59" s="864"/>
      <c r="D59" s="864"/>
      <c r="E59" s="864"/>
      <c r="F59" s="864"/>
      <c r="G59" s="864"/>
      <c r="H59" s="864"/>
      <c r="I59" s="864"/>
      <c r="J59" s="864"/>
      <c r="K59" s="864"/>
      <c r="L59" s="864"/>
      <c r="M59" s="864"/>
      <c r="N59" s="864"/>
      <c r="O59" s="864"/>
      <c r="P59" s="864"/>
      <c r="Q59" s="864"/>
      <c r="R59" s="864"/>
      <c r="S59" s="864"/>
    </row>
    <row r="60" spans="1:40" s="10" customFormat="1" ht="18.600000000000001" customHeight="1">
      <c r="A60" s="269"/>
      <c r="B60" s="249" t="s">
        <v>65</v>
      </c>
      <c r="C60" s="269"/>
      <c r="D60" s="269"/>
      <c r="E60" s="269"/>
      <c r="F60" s="269"/>
      <c r="G60" s="269"/>
      <c r="H60" s="269"/>
      <c r="I60" s="269"/>
      <c r="J60" s="269"/>
      <c r="K60" s="269"/>
      <c r="L60" s="269"/>
      <c r="M60" s="269"/>
      <c r="N60" s="269"/>
      <c r="O60" s="269"/>
      <c r="P60" s="269"/>
      <c r="Q60" s="269"/>
      <c r="R60" s="269"/>
      <c r="S60" s="269"/>
    </row>
    <row r="61" spans="1:40" s="10" customFormat="1" ht="31.5" customHeight="1">
      <c r="A61" s="270"/>
      <c r="B61" s="852" t="s">
        <v>1143</v>
      </c>
      <c r="C61" s="853"/>
      <c r="D61" s="853"/>
      <c r="E61" s="853"/>
      <c r="F61" s="853"/>
      <c r="G61" s="853"/>
      <c r="H61" s="853"/>
      <c r="I61" s="853"/>
      <c r="J61" s="853"/>
      <c r="K61" s="853"/>
      <c r="L61" s="853"/>
      <c r="M61" s="853"/>
      <c r="N61" s="853"/>
      <c r="O61" s="853"/>
      <c r="P61" s="853"/>
      <c r="Q61" s="853"/>
      <c r="R61" s="853"/>
      <c r="S61" s="853"/>
    </row>
    <row r="62" spans="1:40" s="10" customFormat="1" ht="18.600000000000001" customHeight="1">
      <c r="A62" s="269"/>
      <c r="B62" s="249" t="s">
        <v>68</v>
      </c>
      <c r="C62" s="269"/>
      <c r="D62" s="249"/>
      <c r="E62" s="249"/>
      <c r="F62" s="249"/>
      <c r="G62" s="249"/>
      <c r="H62" s="249"/>
      <c r="I62" s="249"/>
      <c r="J62" s="249"/>
      <c r="K62" s="249"/>
      <c r="L62" s="249"/>
      <c r="M62" s="249"/>
      <c r="N62" s="249"/>
      <c r="O62" s="249"/>
      <c r="P62" s="249"/>
      <c r="Q62" s="249"/>
      <c r="R62" s="269"/>
      <c r="S62" s="269"/>
    </row>
    <row r="63" spans="1:40" s="10" customFormat="1" ht="30" customHeight="1">
      <c r="A63" s="269"/>
      <c r="B63" s="872" t="s">
        <v>66</v>
      </c>
      <c r="C63" s="872"/>
      <c r="D63" s="872"/>
      <c r="E63" s="872"/>
      <c r="F63" s="872"/>
      <c r="G63" s="269"/>
      <c r="H63" s="269"/>
      <c r="I63" s="269"/>
      <c r="J63" s="269"/>
      <c r="K63" s="269"/>
      <c r="L63" s="269"/>
      <c r="M63" s="269"/>
      <c r="N63" s="269"/>
      <c r="O63" s="269"/>
      <c r="P63" s="269"/>
      <c r="Q63" s="269"/>
      <c r="R63" s="269"/>
      <c r="S63" s="269"/>
    </row>
    <row r="64" spans="1:40" s="10" customFormat="1" ht="9" customHeight="1">
      <c r="A64" s="269"/>
      <c r="B64" s="882">
        <f>O44+O46-D64</f>
        <v>0</v>
      </c>
      <c r="C64" s="883"/>
      <c r="D64" s="883"/>
      <c r="E64" s="883"/>
      <c r="F64" s="884"/>
      <c r="G64" s="269"/>
      <c r="H64" s="269"/>
      <c r="I64" s="269"/>
      <c r="J64" s="269"/>
      <c r="K64" s="269"/>
      <c r="L64" s="269"/>
      <c r="M64" s="269"/>
      <c r="N64" s="269"/>
      <c r="O64" s="269"/>
      <c r="P64" s="269"/>
      <c r="Q64" s="269"/>
      <c r="R64" s="269"/>
      <c r="S64" s="269"/>
    </row>
    <row r="65" spans="1:39" s="10" customFormat="1" ht="22.5" customHeight="1">
      <c r="A65" s="269"/>
      <c r="B65" s="842">
        <v>100</v>
      </c>
      <c r="C65" s="842"/>
      <c r="D65" s="842"/>
      <c r="E65" s="842"/>
      <c r="F65" s="842"/>
      <c r="G65" s="271"/>
      <c r="H65" s="271"/>
      <c r="I65" s="271"/>
      <c r="J65" s="271"/>
      <c r="K65" s="271"/>
      <c r="L65" s="271"/>
      <c r="M65" s="271"/>
      <c r="N65" s="271"/>
      <c r="O65" s="271"/>
      <c r="P65" s="271"/>
      <c r="Q65" s="271"/>
      <c r="R65" s="271"/>
      <c r="S65" s="271"/>
      <c r="T65" s="11"/>
      <c r="U65" s="11"/>
      <c r="V65" s="11"/>
      <c r="W65" s="11"/>
      <c r="X65" s="11"/>
    </row>
    <row r="66" spans="1:39" s="10" customFormat="1" ht="15" customHeight="1">
      <c r="B66" s="792"/>
      <c r="C66" s="792"/>
      <c r="D66" s="792"/>
      <c r="E66" s="792"/>
      <c r="F66" s="792"/>
      <c r="G66" s="792"/>
      <c r="H66" s="792"/>
      <c r="I66" s="792"/>
      <c r="J66" s="792"/>
      <c r="K66" s="792"/>
      <c r="L66" s="792"/>
      <c r="M66" s="792"/>
      <c r="N66" s="792"/>
      <c r="O66" s="792"/>
      <c r="P66" s="792"/>
      <c r="Q66" s="792"/>
      <c r="R66" s="792"/>
      <c r="S66" s="792"/>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793" t="s">
        <v>1144</v>
      </c>
      <c r="C67" s="793"/>
      <c r="D67" s="793"/>
      <c r="E67" s="793"/>
      <c r="F67" s="793"/>
      <c r="G67" s="793"/>
      <c r="H67" s="793"/>
      <c r="I67" s="793"/>
      <c r="J67" s="793"/>
      <c r="K67" s="793"/>
      <c r="L67" s="793"/>
      <c r="M67" s="793"/>
      <c r="N67" s="793"/>
      <c r="O67" s="793"/>
      <c r="P67" s="793"/>
      <c r="Q67" s="793"/>
      <c r="R67" s="793"/>
      <c r="S67" s="793"/>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72" t="s">
        <v>15</v>
      </c>
      <c r="C68" s="234"/>
      <c r="D68" s="18"/>
      <c r="E68" s="18"/>
      <c r="F68" s="18"/>
      <c r="G68" s="18"/>
      <c r="H68" s="18"/>
      <c r="I68" s="18"/>
      <c r="J68" s="18"/>
      <c r="K68" s="18"/>
      <c r="L68" s="18"/>
      <c r="M68" s="18"/>
      <c r="N68" s="18"/>
      <c r="O68" s="18"/>
      <c r="P68" s="18"/>
      <c r="Q68" s="18"/>
      <c r="R68" s="18"/>
      <c r="S68" s="18"/>
    </row>
    <row r="69" spans="1:39" s="10" customFormat="1" ht="24.75" customHeight="1">
      <c r="B69" s="789" t="s">
        <v>1145</v>
      </c>
      <c r="C69" s="789"/>
      <c r="D69" s="789"/>
      <c r="E69" s="789"/>
      <c r="F69" s="789"/>
      <c r="G69" s="789"/>
      <c r="H69" s="789"/>
      <c r="I69" s="789"/>
      <c r="J69" s="789"/>
      <c r="K69" s="789"/>
      <c r="L69" s="789"/>
      <c r="M69" s="789"/>
      <c r="N69" s="789"/>
      <c r="O69" s="789"/>
      <c r="P69" s="789"/>
      <c r="Q69" s="789"/>
      <c r="R69" s="789"/>
      <c r="S69" s="789"/>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AND(別紙１④!$A$156="✓",$B$65="")</xm:f>
            <x14:dxf>
              <fill>
                <patternFill>
                  <bgColor rgb="FFFF0000"/>
                </patternFill>
              </fill>
            </x14:dxf>
          </x14:cfRule>
          <xm:sqref>B65:F65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election activeCell="J2" sqref="J2"/>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73"/>
      <c r="B1" s="273" t="s">
        <v>53</v>
      </c>
      <c r="C1" s="273"/>
      <c r="D1" s="273"/>
      <c r="E1" s="273"/>
      <c r="F1" s="273"/>
      <c r="G1" s="273"/>
      <c r="H1" s="273"/>
    </row>
    <row r="2" spans="1:8">
      <c r="A2" s="273"/>
      <c r="B2" s="286" t="s">
        <v>23</v>
      </c>
      <c r="C2" s="287"/>
      <c r="D2" s="287"/>
      <c r="E2" s="287"/>
      <c r="F2" s="287"/>
      <c r="G2" s="287"/>
      <c r="H2" s="288" t="s">
        <v>24</v>
      </c>
    </row>
    <row r="3" spans="1:8" s="15" customFormat="1" ht="24" customHeight="1">
      <c r="A3" s="277"/>
      <c r="B3" s="445" t="str">
        <f>別紙１①!D19</f>
        <v>□</v>
      </c>
      <c r="C3" s="277" t="s">
        <v>25</v>
      </c>
      <c r="D3" s="289" t="str">
        <f>別紙１①!D20</f>
        <v>☑</v>
      </c>
      <c r="E3" s="277" t="s">
        <v>26</v>
      </c>
      <c r="F3" s="289" t="str">
        <f>別紙１①!D21</f>
        <v>□</v>
      </c>
      <c r="G3" s="277" t="s">
        <v>27</v>
      </c>
      <c r="H3" s="290" t="str">
        <f>はじめに!D5&amp;""</f>
        <v>□□集落協定</v>
      </c>
    </row>
    <row r="4" spans="1:8" s="16" customFormat="1" ht="14.25" customHeight="1">
      <c r="A4" s="291"/>
      <c r="B4" s="292"/>
      <c r="C4" s="293"/>
      <c r="D4" s="294"/>
      <c r="E4" s="293"/>
      <c r="F4" s="294"/>
      <c r="G4" s="293"/>
      <c r="H4" s="295"/>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topLeftCell="A43"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ol min="36" max="36" width="5.625" style="12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75</v>
      </c>
      <c r="B1" s="56"/>
      <c r="C1" s="56"/>
      <c r="D1" s="56"/>
      <c r="E1" s="56"/>
      <c r="F1" s="56"/>
      <c r="G1" s="56"/>
      <c r="H1" s="56"/>
      <c r="I1" s="56"/>
    </row>
    <row r="2" spans="1:37" ht="28.5" customHeight="1">
      <c r="A2" s="925" t="s">
        <v>40</v>
      </c>
      <c r="B2" s="925"/>
      <c r="C2" s="925"/>
      <c r="D2" s="925"/>
      <c r="E2" s="925"/>
      <c r="F2" s="925"/>
      <c r="G2" s="925"/>
      <c r="H2" s="925"/>
      <c r="I2" s="925"/>
      <c r="J2" s="132"/>
      <c r="K2" s="906"/>
      <c r="L2" s="906"/>
      <c r="M2" s="906"/>
      <c r="N2" s="906"/>
      <c r="O2" s="906"/>
    </row>
    <row r="3" spans="1:37" ht="28.5" customHeight="1">
      <c r="A3" s="58"/>
      <c r="B3" s="59"/>
      <c r="C3" s="59"/>
      <c r="D3" s="59"/>
      <c r="E3" s="59"/>
      <c r="F3" s="59"/>
      <c r="G3" s="59"/>
      <c r="H3" s="108" t="str">
        <f>参４_申請!E3</f>
        <v>令和７年　　月　　日</v>
      </c>
      <c r="I3" s="109"/>
      <c r="J3" s="132"/>
      <c r="K3" s="60"/>
      <c r="L3" s="60"/>
      <c r="M3" s="60"/>
      <c r="N3" s="60"/>
      <c r="O3" s="60"/>
    </row>
    <row r="4" spans="1:37" ht="39.75" customHeight="1">
      <c r="A4" s="926" t="s">
        <v>460</v>
      </c>
      <c r="B4" s="917" t="s">
        <v>76</v>
      </c>
      <c r="C4" s="926" t="s">
        <v>461</v>
      </c>
      <c r="D4" s="909" t="s">
        <v>450</v>
      </c>
      <c r="E4" s="910"/>
      <c r="F4" s="911"/>
      <c r="G4" s="912" t="s">
        <v>452</v>
      </c>
      <c r="H4" s="913"/>
      <c r="I4" s="914"/>
      <c r="J4" s="912" t="s">
        <v>19</v>
      </c>
      <c r="K4" s="915"/>
      <c r="L4" s="915"/>
      <c r="M4" s="915"/>
      <c r="N4" s="916"/>
      <c r="O4" s="61"/>
    </row>
    <row r="5" spans="1:37" ht="39.75" customHeight="1">
      <c r="A5" s="927"/>
      <c r="B5" s="927"/>
      <c r="C5" s="927"/>
      <c r="D5" s="226"/>
      <c r="E5" s="917" t="s">
        <v>77</v>
      </c>
      <c r="F5" s="917" t="s">
        <v>454</v>
      </c>
      <c r="G5" s="227"/>
      <c r="H5" s="919" t="s">
        <v>77</v>
      </c>
      <c r="I5" s="919" t="s">
        <v>459</v>
      </c>
      <c r="J5" s="227"/>
      <c r="K5" s="920" t="s">
        <v>453</v>
      </c>
      <c r="L5" s="921" t="s">
        <v>455</v>
      </c>
      <c r="M5" s="913"/>
      <c r="N5" s="914"/>
      <c r="O5" s="61"/>
    </row>
    <row r="6" spans="1:37" ht="63.75" customHeight="1">
      <c r="A6" s="928"/>
      <c r="B6" s="928"/>
      <c r="C6" s="928"/>
      <c r="D6" s="228"/>
      <c r="E6" s="918"/>
      <c r="F6" s="918"/>
      <c r="G6" s="229"/>
      <c r="H6" s="919"/>
      <c r="I6" s="919"/>
      <c r="J6" s="230"/>
      <c r="K6" s="920"/>
      <c r="L6" s="231" t="s">
        <v>456</v>
      </c>
      <c r="M6" s="225" t="s">
        <v>457</v>
      </c>
      <c r="N6" s="225" t="s">
        <v>458</v>
      </c>
      <c r="O6" s="60"/>
    </row>
    <row r="7" spans="1:37" ht="27" customHeight="1">
      <c r="A7" s="357" t="s">
        <v>86</v>
      </c>
      <c r="B7" s="357" t="s">
        <v>78</v>
      </c>
      <c r="C7" s="358" t="s">
        <v>79</v>
      </c>
      <c r="D7" s="535"/>
      <c r="E7" s="535"/>
      <c r="F7" s="535"/>
      <c r="G7" s="357" t="s">
        <v>451</v>
      </c>
      <c r="H7" s="359" t="s">
        <v>80</v>
      </c>
      <c r="I7" s="359" t="s">
        <v>91</v>
      </c>
      <c r="J7" s="537"/>
      <c r="K7" s="538"/>
      <c r="L7" s="539"/>
      <c r="M7" s="539"/>
      <c r="N7" s="539"/>
      <c r="AJ7" s="129" t="s">
        <v>431</v>
      </c>
      <c r="AK7" s="131"/>
    </row>
    <row r="8" spans="1:37" ht="27" customHeight="1">
      <c r="A8" s="357" t="s">
        <v>87</v>
      </c>
      <c r="B8" s="357" t="s">
        <v>78</v>
      </c>
      <c r="C8" s="358" t="s">
        <v>79</v>
      </c>
      <c r="D8" s="535"/>
      <c r="E8" s="535"/>
      <c r="F8" s="535"/>
      <c r="G8" s="357" t="s">
        <v>451</v>
      </c>
      <c r="H8" s="360" t="s">
        <v>84</v>
      </c>
      <c r="I8" s="360" t="s">
        <v>193</v>
      </c>
      <c r="J8" s="537"/>
      <c r="K8" s="540"/>
      <c r="L8" s="539"/>
      <c r="M8" s="539"/>
      <c r="N8" s="539"/>
      <c r="AJ8" s="129" t="s">
        <v>431</v>
      </c>
      <c r="AK8" s="131"/>
    </row>
    <row r="9" spans="1:37" ht="27" customHeight="1">
      <c r="A9" s="357" t="s">
        <v>88</v>
      </c>
      <c r="B9" s="357" t="s">
        <v>78</v>
      </c>
      <c r="C9" s="358" t="s">
        <v>79</v>
      </c>
      <c r="D9" s="535"/>
      <c r="E9" s="535"/>
      <c r="F9" s="535"/>
      <c r="G9" s="357" t="s">
        <v>451</v>
      </c>
      <c r="H9" s="360" t="s">
        <v>84</v>
      </c>
      <c r="I9" s="360" t="s">
        <v>94</v>
      </c>
      <c r="J9" s="537"/>
      <c r="K9" s="540"/>
      <c r="L9" s="539"/>
      <c r="M9" s="539"/>
      <c r="N9" s="539"/>
      <c r="AJ9" s="129" t="s">
        <v>431</v>
      </c>
      <c r="AK9" s="131"/>
    </row>
    <row r="10" spans="1:37" ht="27" customHeight="1">
      <c r="A10" s="357"/>
      <c r="B10" s="357" t="s">
        <v>90</v>
      </c>
      <c r="C10" s="358" t="s">
        <v>79</v>
      </c>
      <c r="D10" s="535"/>
      <c r="E10" s="535"/>
      <c r="F10" s="535"/>
      <c r="G10" s="357" t="s">
        <v>451</v>
      </c>
      <c r="H10" s="360" t="s">
        <v>83</v>
      </c>
      <c r="I10" s="360" t="s">
        <v>82</v>
      </c>
      <c r="J10" s="537"/>
      <c r="K10" s="540"/>
      <c r="L10" s="539"/>
      <c r="M10" s="539"/>
      <c r="N10" s="539"/>
      <c r="AJ10" s="129" t="s">
        <v>431</v>
      </c>
      <c r="AK10" s="131"/>
    </row>
    <row r="11" spans="1:37" ht="27" customHeight="1">
      <c r="A11" s="357"/>
      <c r="B11" s="357" t="s">
        <v>331</v>
      </c>
      <c r="C11" s="358" t="s">
        <v>79</v>
      </c>
      <c r="D11" s="535"/>
      <c r="E11" s="535"/>
      <c r="F11" s="535"/>
      <c r="G11" s="357" t="s">
        <v>451</v>
      </c>
      <c r="H11" s="360" t="s">
        <v>85</v>
      </c>
      <c r="I11" s="360" t="s">
        <v>82</v>
      </c>
      <c r="J11" s="537"/>
      <c r="K11" s="540"/>
      <c r="L11" s="539"/>
      <c r="M11" s="539"/>
      <c r="N11" s="539"/>
      <c r="AJ11" s="129" t="s">
        <v>431</v>
      </c>
      <c r="AK11" s="131"/>
    </row>
    <row r="12" spans="1:37" ht="27" customHeight="1">
      <c r="A12" s="357"/>
      <c r="B12" s="357" t="s">
        <v>332</v>
      </c>
      <c r="C12" s="358" t="s">
        <v>79</v>
      </c>
      <c r="D12" s="535"/>
      <c r="E12" s="535"/>
      <c r="F12" s="535"/>
      <c r="G12" s="357" t="s">
        <v>451</v>
      </c>
      <c r="H12" s="360" t="s">
        <v>320</v>
      </c>
      <c r="I12" s="360" t="s">
        <v>82</v>
      </c>
      <c r="J12" s="537"/>
      <c r="K12" s="540"/>
      <c r="L12" s="539"/>
      <c r="M12" s="539"/>
      <c r="N12" s="539"/>
      <c r="AJ12" s="129" t="s">
        <v>431</v>
      </c>
      <c r="AK12" s="131"/>
    </row>
    <row r="13" spans="1:37" ht="27" customHeight="1">
      <c r="A13" s="357"/>
      <c r="B13" s="357" t="s">
        <v>333</v>
      </c>
      <c r="C13" s="358" t="s">
        <v>79</v>
      </c>
      <c r="D13" s="535"/>
      <c r="E13" s="535"/>
      <c r="F13" s="535"/>
      <c r="G13" s="357" t="s">
        <v>451</v>
      </c>
      <c r="H13" s="360" t="s">
        <v>321</v>
      </c>
      <c r="I13" s="360" t="s">
        <v>82</v>
      </c>
      <c r="J13" s="537"/>
      <c r="K13" s="540"/>
      <c r="L13" s="539"/>
      <c r="M13" s="539"/>
      <c r="N13" s="539"/>
      <c r="AJ13" s="129" t="s">
        <v>431</v>
      </c>
      <c r="AK13" s="131"/>
    </row>
    <row r="14" spans="1:37" ht="27" customHeight="1">
      <c r="A14" s="357"/>
      <c r="B14" s="357" t="s">
        <v>78</v>
      </c>
      <c r="C14" s="358" t="s">
        <v>79</v>
      </c>
      <c r="D14" s="535"/>
      <c r="E14" s="535"/>
      <c r="F14" s="535"/>
      <c r="G14" s="357" t="s">
        <v>451</v>
      </c>
      <c r="H14" s="360" t="s">
        <v>322</v>
      </c>
      <c r="I14" s="360" t="s">
        <v>82</v>
      </c>
      <c r="J14" s="537"/>
      <c r="K14" s="540"/>
      <c r="L14" s="539"/>
      <c r="M14" s="539"/>
      <c r="N14" s="539"/>
      <c r="AJ14" s="129" t="s">
        <v>431</v>
      </c>
      <c r="AK14" s="131"/>
    </row>
    <row r="15" spans="1:37" ht="27" customHeight="1">
      <c r="A15" s="357"/>
      <c r="B15" s="357" t="s">
        <v>92</v>
      </c>
      <c r="C15" s="358" t="s">
        <v>79</v>
      </c>
      <c r="D15" s="535"/>
      <c r="E15" s="535"/>
      <c r="F15" s="535"/>
      <c r="G15" s="357" t="s">
        <v>451</v>
      </c>
      <c r="H15" s="360" t="s">
        <v>323</v>
      </c>
      <c r="I15" s="360" t="s">
        <v>82</v>
      </c>
      <c r="J15" s="537"/>
      <c r="K15" s="540"/>
      <c r="L15" s="539"/>
      <c r="M15" s="539"/>
      <c r="N15" s="539"/>
      <c r="AJ15" s="129" t="s">
        <v>431</v>
      </c>
      <c r="AK15" s="131"/>
    </row>
    <row r="16" spans="1:37" ht="27" customHeight="1">
      <c r="A16" s="357"/>
      <c r="B16" s="357" t="s">
        <v>325</v>
      </c>
      <c r="C16" s="358" t="s">
        <v>79</v>
      </c>
      <c r="D16" s="535"/>
      <c r="E16" s="535"/>
      <c r="F16" s="535"/>
      <c r="G16" s="357" t="s">
        <v>451</v>
      </c>
      <c r="H16" s="360" t="s">
        <v>324</v>
      </c>
      <c r="I16" s="360" t="s">
        <v>82</v>
      </c>
      <c r="J16" s="537"/>
      <c r="K16" s="540"/>
      <c r="L16" s="539"/>
      <c r="M16" s="539"/>
      <c r="N16" s="539"/>
      <c r="AJ16" s="129" t="s">
        <v>431</v>
      </c>
      <c r="AK16" s="131"/>
    </row>
    <row r="17" spans="1:37" ht="27" customHeight="1">
      <c r="A17" s="357"/>
      <c r="B17" s="357" t="s">
        <v>78</v>
      </c>
      <c r="C17" s="358" t="s">
        <v>79</v>
      </c>
      <c r="D17" s="535"/>
      <c r="E17" s="535"/>
      <c r="F17" s="535"/>
      <c r="G17" s="357" t="s">
        <v>451</v>
      </c>
      <c r="H17" s="360" t="s">
        <v>326</v>
      </c>
      <c r="I17" s="360" t="s">
        <v>82</v>
      </c>
      <c r="J17" s="537"/>
      <c r="K17" s="540"/>
      <c r="L17" s="539"/>
      <c r="M17" s="539"/>
      <c r="N17" s="539"/>
      <c r="AJ17" s="129" t="s">
        <v>431</v>
      </c>
      <c r="AK17" s="131"/>
    </row>
    <row r="18" spans="1:37" ht="27" customHeight="1">
      <c r="A18" s="357"/>
      <c r="B18" s="357" t="s">
        <v>78</v>
      </c>
      <c r="C18" s="358" t="s">
        <v>79</v>
      </c>
      <c r="D18" s="535"/>
      <c r="E18" s="535"/>
      <c r="F18" s="535"/>
      <c r="G18" s="357" t="s">
        <v>451</v>
      </c>
      <c r="H18" s="360" t="s">
        <v>327</v>
      </c>
      <c r="I18" s="360" t="s">
        <v>329</v>
      </c>
      <c r="J18" s="537"/>
      <c r="K18" s="540"/>
      <c r="L18" s="539"/>
      <c r="M18" s="539"/>
      <c r="N18" s="539"/>
      <c r="AJ18" s="129" t="s">
        <v>431</v>
      </c>
      <c r="AK18" s="131"/>
    </row>
    <row r="19" spans="1:37" ht="27" customHeight="1">
      <c r="A19" s="357"/>
      <c r="B19" s="357" t="s">
        <v>78</v>
      </c>
      <c r="C19" s="358" t="s">
        <v>79</v>
      </c>
      <c r="D19" s="535"/>
      <c r="E19" s="535"/>
      <c r="F19" s="535"/>
      <c r="G19" s="357" t="s">
        <v>451</v>
      </c>
      <c r="H19" s="360" t="s">
        <v>328</v>
      </c>
      <c r="I19" s="360" t="s">
        <v>82</v>
      </c>
      <c r="J19" s="537"/>
      <c r="K19" s="540"/>
      <c r="L19" s="539"/>
      <c r="M19" s="539"/>
      <c r="N19" s="539"/>
      <c r="AJ19" s="129" t="s">
        <v>431</v>
      </c>
      <c r="AK19" s="131"/>
    </row>
    <row r="20" spans="1:37" ht="27" customHeight="1">
      <c r="A20" s="357"/>
      <c r="B20" s="357" t="s">
        <v>78</v>
      </c>
      <c r="C20" s="358" t="s">
        <v>79</v>
      </c>
      <c r="D20" s="535"/>
      <c r="E20" s="535"/>
      <c r="F20" s="535"/>
      <c r="G20" s="357" t="s">
        <v>451</v>
      </c>
      <c r="H20" s="360" t="s">
        <v>80</v>
      </c>
      <c r="I20" s="360" t="s">
        <v>81</v>
      </c>
      <c r="J20" s="537"/>
      <c r="K20" s="541"/>
      <c r="L20" s="539"/>
      <c r="M20" s="539"/>
      <c r="N20" s="539"/>
      <c r="AJ20" s="129" t="s">
        <v>431</v>
      </c>
      <c r="AK20" s="131"/>
    </row>
    <row r="21" spans="1:37" ht="27" customHeight="1">
      <c r="A21" s="357"/>
      <c r="B21" s="357" t="s">
        <v>78</v>
      </c>
      <c r="C21" s="358" t="s">
        <v>79</v>
      </c>
      <c r="D21" s="535"/>
      <c r="E21" s="535"/>
      <c r="F21" s="535"/>
      <c r="G21" s="357" t="s">
        <v>451</v>
      </c>
      <c r="H21" s="360" t="s">
        <v>84</v>
      </c>
      <c r="I21" s="360" t="s">
        <v>93</v>
      </c>
      <c r="J21" s="537"/>
      <c r="K21" s="540"/>
      <c r="L21" s="539"/>
      <c r="M21" s="539"/>
      <c r="N21" s="539"/>
      <c r="AJ21" s="129" t="s">
        <v>431</v>
      </c>
      <c r="AK21" s="131"/>
    </row>
    <row r="22" spans="1:37" ht="27" customHeight="1">
      <c r="A22" s="357"/>
      <c r="B22" s="357" t="s">
        <v>78</v>
      </c>
      <c r="C22" s="358" t="s">
        <v>79</v>
      </c>
      <c r="D22" s="535"/>
      <c r="E22" s="535"/>
      <c r="F22" s="535"/>
      <c r="G22" s="357" t="s">
        <v>451</v>
      </c>
      <c r="H22" s="360" t="s">
        <v>83</v>
      </c>
      <c r="I22" s="360" t="s">
        <v>82</v>
      </c>
      <c r="J22" s="537"/>
      <c r="K22" s="540"/>
      <c r="L22" s="539"/>
      <c r="M22" s="539"/>
      <c r="N22" s="539"/>
      <c r="AJ22" s="129" t="s">
        <v>431</v>
      </c>
      <c r="AK22" s="131"/>
    </row>
    <row r="23" spans="1:37" ht="27" customHeight="1">
      <c r="A23" s="357"/>
      <c r="B23" s="357" t="s">
        <v>78</v>
      </c>
      <c r="C23" s="358" t="s">
        <v>79</v>
      </c>
      <c r="D23" s="535"/>
      <c r="E23" s="535"/>
      <c r="F23" s="535"/>
      <c r="G23" s="357" t="s">
        <v>451</v>
      </c>
      <c r="H23" s="360" t="s">
        <v>723</v>
      </c>
      <c r="I23" s="360" t="s">
        <v>82</v>
      </c>
      <c r="J23" s="537"/>
      <c r="K23" s="540"/>
      <c r="L23" s="539"/>
      <c r="M23" s="539"/>
      <c r="N23" s="539"/>
      <c r="AJ23" s="129" t="s">
        <v>431</v>
      </c>
      <c r="AK23" s="131"/>
    </row>
    <row r="24" spans="1:37" ht="27" customHeight="1">
      <c r="A24" s="357"/>
      <c r="B24" s="357" t="s">
        <v>78</v>
      </c>
      <c r="C24" s="358" t="s">
        <v>79</v>
      </c>
      <c r="D24" s="535"/>
      <c r="E24" s="535"/>
      <c r="F24" s="535"/>
      <c r="G24" s="357" t="s">
        <v>451</v>
      </c>
      <c r="H24" s="360" t="s">
        <v>328</v>
      </c>
      <c r="I24" s="360" t="s">
        <v>82</v>
      </c>
      <c r="J24" s="537"/>
      <c r="K24" s="540"/>
      <c r="L24" s="539"/>
      <c r="M24" s="539"/>
      <c r="N24" s="539"/>
      <c r="AJ24" s="129" t="s">
        <v>431</v>
      </c>
      <c r="AK24" s="131"/>
    </row>
    <row r="25" spans="1:37" ht="27" customHeight="1">
      <c r="A25" s="357"/>
      <c r="B25" s="357" t="s">
        <v>78</v>
      </c>
      <c r="C25" s="358" t="s">
        <v>79</v>
      </c>
      <c r="D25" s="535"/>
      <c r="E25" s="535"/>
      <c r="F25" s="535"/>
      <c r="G25" s="357" t="s">
        <v>451</v>
      </c>
      <c r="H25" s="360" t="s">
        <v>80</v>
      </c>
      <c r="I25" s="360" t="s">
        <v>193</v>
      </c>
      <c r="J25" s="537"/>
      <c r="K25" s="541"/>
      <c r="L25" s="539"/>
      <c r="M25" s="539"/>
      <c r="N25" s="539"/>
      <c r="AJ25" s="129" t="s">
        <v>431</v>
      </c>
      <c r="AK25" s="131"/>
    </row>
    <row r="26" spans="1:37" ht="27" customHeight="1">
      <c r="A26" s="357"/>
      <c r="B26" s="357" t="s">
        <v>78</v>
      </c>
      <c r="C26" s="358" t="s">
        <v>79</v>
      </c>
      <c r="D26" s="535"/>
      <c r="E26" s="535"/>
      <c r="F26" s="535"/>
      <c r="G26" s="357" t="s">
        <v>451</v>
      </c>
      <c r="H26" s="360" t="s">
        <v>84</v>
      </c>
      <c r="I26" s="360" t="s">
        <v>93</v>
      </c>
      <c r="J26" s="537"/>
      <c r="K26" s="540"/>
      <c r="L26" s="539"/>
      <c r="M26" s="539"/>
      <c r="N26" s="539"/>
      <c r="AJ26" s="129" t="s">
        <v>431</v>
      </c>
      <c r="AK26" s="131"/>
    </row>
    <row r="27" spans="1:37" ht="27" customHeight="1">
      <c r="A27" s="357"/>
      <c r="B27" s="357" t="s">
        <v>78</v>
      </c>
      <c r="C27" s="358" t="s">
        <v>79</v>
      </c>
      <c r="D27" s="535"/>
      <c r="E27" s="535"/>
      <c r="F27" s="535"/>
      <c r="G27" s="357" t="s">
        <v>451</v>
      </c>
      <c r="H27" s="360" t="s">
        <v>80</v>
      </c>
      <c r="I27" s="360" t="s">
        <v>81</v>
      </c>
      <c r="J27" s="537"/>
      <c r="K27" s="540"/>
      <c r="L27" s="539"/>
      <c r="M27" s="539"/>
      <c r="N27" s="539"/>
      <c r="AJ27" s="129" t="s">
        <v>431</v>
      </c>
      <c r="AK27" s="131"/>
    </row>
    <row r="28" spans="1:37" ht="27" customHeight="1">
      <c r="A28" s="357"/>
      <c r="B28" s="357" t="s">
        <v>78</v>
      </c>
      <c r="C28" s="358" t="s">
        <v>79</v>
      </c>
      <c r="D28" s="535"/>
      <c r="E28" s="535"/>
      <c r="F28" s="535"/>
      <c r="G28" s="357" t="s">
        <v>451</v>
      </c>
      <c r="H28" s="360" t="s">
        <v>84</v>
      </c>
      <c r="I28" s="360" t="s">
        <v>330</v>
      </c>
      <c r="J28" s="537"/>
      <c r="K28" s="540"/>
      <c r="L28" s="539"/>
      <c r="M28" s="539"/>
      <c r="N28" s="539"/>
      <c r="AJ28" s="129" t="s">
        <v>431</v>
      </c>
      <c r="AK28" s="131"/>
    </row>
    <row r="29" spans="1:37" ht="27" customHeight="1">
      <c r="A29" s="357"/>
      <c r="B29" s="357"/>
      <c r="C29" s="358"/>
      <c r="D29" s="535"/>
      <c r="E29" s="535"/>
      <c r="F29" s="535"/>
      <c r="G29" s="358"/>
      <c r="H29" s="360"/>
      <c r="I29" s="360"/>
      <c r="J29" s="537"/>
      <c r="K29" s="540"/>
      <c r="L29" s="539"/>
      <c r="M29" s="539"/>
      <c r="N29" s="539"/>
      <c r="AK29" s="131"/>
    </row>
    <row r="30" spans="1:37">
      <c r="A30" s="357"/>
      <c r="B30" s="357"/>
      <c r="C30" s="358"/>
      <c r="D30" s="535"/>
      <c r="E30" s="535"/>
      <c r="F30" s="535"/>
      <c r="G30" s="358"/>
      <c r="H30" s="360"/>
      <c r="I30" s="360"/>
      <c r="J30" s="537"/>
      <c r="K30" s="539"/>
      <c r="L30" s="539"/>
      <c r="M30" s="539"/>
      <c r="N30" s="539"/>
    </row>
    <row r="31" spans="1:37">
      <c r="A31" s="357"/>
      <c r="B31" s="357"/>
      <c r="C31" s="358"/>
      <c r="D31" s="535"/>
      <c r="E31" s="535"/>
      <c r="F31" s="535"/>
      <c r="G31" s="358"/>
      <c r="H31" s="360"/>
      <c r="I31" s="360"/>
      <c r="J31" s="537"/>
      <c r="K31" s="539"/>
      <c r="L31" s="539"/>
      <c r="M31" s="539"/>
      <c r="N31" s="539"/>
    </row>
    <row r="32" spans="1:37">
      <c r="A32" s="357"/>
      <c r="B32" s="357"/>
      <c r="C32" s="358"/>
      <c r="D32" s="535"/>
      <c r="E32" s="535"/>
      <c r="F32" s="535"/>
      <c r="G32" s="358"/>
      <c r="H32" s="360"/>
      <c r="I32" s="360"/>
      <c r="J32" s="537"/>
      <c r="K32" s="539"/>
      <c r="L32" s="539"/>
      <c r="M32" s="539"/>
      <c r="N32" s="539"/>
    </row>
    <row r="33" spans="1:36" s="135" customFormat="1" ht="19.149999999999999" customHeight="1">
      <c r="A33" s="584"/>
      <c r="B33" s="585"/>
      <c r="C33" s="585" t="s">
        <v>338</v>
      </c>
      <c r="D33" s="585"/>
      <c r="E33" s="585"/>
      <c r="F33" s="585"/>
      <c r="G33" s="585"/>
      <c r="H33" s="585"/>
      <c r="I33" s="585"/>
      <c r="J33" s="585"/>
      <c r="K33" s="585"/>
      <c r="L33" s="585"/>
      <c r="M33" s="585"/>
      <c r="N33" s="585"/>
      <c r="O33" s="296"/>
      <c r="P33" s="297"/>
      <c r="Q33" s="297"/>
      <c r="R33" s="297"/>
      <c r="S33" s="297"/>
      <c r="T33" s="297"/>
      <c r="U33" s="297"/>
      <c r="V33" s="297"/>
      <c r="W33" s="297"/>
      <c r="X33" s="297"/>
    </row>
    <row r="34" spans="1:36">
      <c r="A34" s="112"/>
      <c r="B34" s="112"/>
      <c r="C34" s="113"/>
      <c r="D34" s="536"/>
      <c r="E34" s="536"/>
      <c r="F34" s="536"/>
      <c r="G34" s="113"/>
      <c r="H34" s="114"/>
      <c r="I34" s="114"/>
      <c r="J34" s="542"/>
      <c r="K34" s="543"/>
      <c r="L34" s="543"/>
      <c r="M34" s="543"/>
      <c r="N34" s="543"/>
    </row>
    <row r="35" spans="1:36">
      <c r="A35" s="582"/>
      <c r="B35" s="583"/>
      <c r="C35" s="583"/>
      <c r="D35" s="583"/>
      <c r="E35" s="583"/>
      <c r="F35" s="583"/>
      <c r="G35" s="583"/>
      <c r="H35" s="582"/>
      <c r="I35" s="582"/>
    </row>
    <row r="36" spans="1:36">
      <c r="A36" s="219"/>
      <c r="B36" s="66"/>
      <c r="C36" s="66"/>
      <c r="D36" s="66"/>
      <c r="E36" s="66"/>
      <c r="F36" s="66"/>
      <c r="G36" s="66"/>
      <c r="H36" s="67"/>
      <c r="I36" s="67"/>
    </row>
    <row r="37" spans="1:36">
      <c r="A37" s="923"/>
      <c r="B37" s="924"/>
      <c r="C37" s="924"/>
      <c r="D37" s="924"/>
      <c r="E37" s="924"/>
      <c r="F37" s="924"/>
      <c r="G37" s="924"/>
      <c r="H37" s="924"/>
      <c r="I37" s="924"/>
    </row>
    <row r="38" spans="1:36">
      <c r="A38" s="69"/>
      <c r="B38" s="69"/>
      <c r="C38" s="69"/>
      <c r="D38" s="69"/>
      <c r="E38" s="69"/>
      <c r="F38" s="69"/>
      <c r="G38" s="69"/>
      <c r="H38" s="70"/>
      <c r="I38" s="68"/>
    </row>
    <row r="39" spans="1:36" s="217" customFormat="1" ht="29.25" customHeight="1">
      <c r="A39" s="223" t="s">
        <v>449</v>
      </c>
      <c r="B39" s="223"/>
      <c r="C39" s="232" t="s">
        <v>448</v>
      </c>
      <c r="D39" s="224"/>
      <c r="E39" s="224"/>
      <c r="F39" s="224"/>
      <c r="G39" s="224"/>
      <c r="H39" s="233" t="s">
        <v>436</v>
      </c>
      <c r="I39" s="215"/>
      <c r="J39" s="216"/>
      <c r="AJ39" s="216"/>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14"/>
    </row>
    <row r="57" spans="1:9">
      <c r="A57" s="908" t="s">
        <v>442</v>
      </c>
      <c r="B57" s="908"/>
      <c r="C57" s="908"/>
      <c r="D57" s="908"/>
      <c r="E57" s="908"/>
      <c r="F57" s="908"/>
      <c r="G57" s="908"/>
      <c r="H57" s="908"/>
      <c r="I57" s="908"/>
    </row>
    <row r="58" spans="1:9">
      <c r="A58" s="908" t="s">
        <v>443</v>
      </c>
      <c r="B58" s="908"/>
      <c r="C58" s="908"/>
      <c r="D58" s="908"/>
      <c r="E58" s="908"/>
      <c r="F58" s="908"/>
      <c r="G58" s="908"/>
      <c r="H58" s="908"/>
      <c r="I58" s="908"/>
    </row>
    <row r="59" spans="1:9">
      <c r="A59" s="908" t="s">
        <v>444</v>
      </c>
      <c r="B59" s="908"/>
      <c r="C59" s="908"/>
      <c r="D59" s="908"/>
      <c r="E59" s="908"/>
      <c r="F59" s="908"/>
      <c r="G59" s="908"/>
      <c r="H59" s="908"/>
      <c r="I59" s="908"/>
    </row>
    <row r="60" spans="1:9" ht="56.25" customHeight="1">
      <c r="A60" s="907" t="s">
        <v>1099</v>
      </c>
      <c r="B60" s="907"/>
      <c r="C60" s="907"/>
      <c r="D60" s="907"/>
      <c r="E60" s="907"/>
      <c r="F60" s="907"/>
      <c r="G60" s="907"/>
      <c r="H60" s="907"/>
      <c r="I60" s="907"/>
    </row>
    <row r="61" spans="1:9">
      <c r="A61" s="908" t="s">
        <v>445</v>
      </c>
      <c r="B61" s="908"/>
      <c r="C61" s="908"/>
      <c r="D61" s="908"/>
      <c r="E61" s="908"/>
      <c r="F61" s="908"/>
      <c r="G61" s="908"/>
      <c r="H61" s="908"/>
      <c r="I61" s="908"/>
    </row>
    <row r="62" spans="1:9" ht="45" customHeight="1">
      <c r="A62" s="922" t="s">
        <v>446</v>
      </c>
      <c r="B62" s="922"/>
      <c r="C62" s="922"/>
      <c r="D62" s="922"/>
      <c r="E62" s="922"/>
      <c r="F62" s="922"/>
      <c r="G62" s="922"/>
      <c r="H62" s="922"/>
      <c r="I62" s="922"/>
    </row>
    <row r="63" spans="1:9">
      <c r="A63" s="908" t="s">
        <v>447</v>
      </c>
      <c r="B63" s="908"/>
      <c r="C63" s="908"/>
      <c r="D63" s="908"/>
      <c r="E63" s="908"/>
      <c r="F63" s="908"/>
      <c r="G63" s="908"/>
      <c r="H63" s="908"/>
      <c r="I63" s="908"/>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1"/>
  <sheetViews>
    <sheetView showGridLines="0" view="pageBreakPreview" topLeftCell="A52" zoomScale="115" zoomScaleNormal="100" zoomScaleSheetLayoutView="115" workbookViewId="0">
      <selection activeCell="M242" sqref="M242:X242"/>
    </sheetView>
  </sheetViews>
  <sheetFormatPr defaultColWidth="8.625" defaultRowHeight="18" customHeight="1"/>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10" width="8.62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ols>
  <sheetData>
    <row r="1" spans="1:24" s="134" customFormat="1" ht="18" customHeight="1">
      <c r="A1" s="1259" t="str">
        <f>"（"&amp;別紙１①!R20&amp;"）"</f>
        <v>（別紙1）</v>
      </c>
      <c r="B1" s="1259"/>
      <c r="C1" s="1259"/>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669" t="s">
        <v>95</v>
      </c>
      <c r="B3" s="669"/>
      <c r="C3" s="669"/>
      <c r="D3" s="669"/>
      <c r="E3" s="669"/>
      <c r="F3" s="669"/>
      <c r="G3" s="669"/>
      <c r="H3" s="669"/>
      <c r="I3" s="669"/>
      <c r="J3" s="669"/>
      <c r="K3" s="669"/>
      <c r="L3" s="669"/>
      <c r="M3" s="669"/>
      <c r="N3" s="669"/>
      <c r="O3" s="669"/>
      <c r="P3" s="669"/>
      <c r="Q3" s="669"/>
      <c r="R3" s="669"/>
      <c r="S3" s="669"/>
      <c r="T3" s="669"/>
      <c r="U3" s="669"/>
      <c r="V3" s="669"/>
      <c r="W3" s="669"/>
      <c r="X3" s="669"/>
    </row>
    <row r="4" spans="1:24" s="135" customFormat="1" ht="18" customHeight="1">
      <c r="A4" s="1002" t="s">
        <v>96</v>
      </c>
      <c r="B4" s="1002"/>
      <c r="C4" s="1002"/>
      <c r="D4" s="1002"/>
      <c r="E4" s="1002"/>
      <c r="F4" s="1002"/>
      <c r="G4" s="1002"/>
      <c r="H4" s="1002"/>
      <c r="I4" s="1002"/>
      <c r="J4" s="1002"/>
      <c r="K4" s="1002"/>
      <c r="L4" s="1002"/>
      <c r="M4" s="1002"/>
      <c r="N4" s="1002"/>
      <c r="O4" s="1002"/>
      <c r="P4" s="1002"/>
      <c r="Q4" s="1002"/>
      <c r="R4" s="1002"/>
      <c r="S4" s="1002"/>
      <c r="T4" s="1002"/>
      <c r="U4" s="1002"/>
      <c r="V4" s="1002"/>
      <c r="W4" s="1002"/>
      <c r="X4" s="1002"/>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97</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351</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005" t="s">
        <v>352</v>
      </c>
      <c r="B10" s="1005"/>
      <c r="C10" s="1005"/>
      <c r="D10" s="1005"/>
      <c r="E10" s="1005"/>
      <c r="F10" s="1005"/>
      <c r="G10" s="1005"/>
      <c r="H10" s="1005"/>
      <c r="I10" s="1005"/>
      <c r="J10" s="1005"/>
      <c r="K10" s="1006" t="s">
        <v>353</v>
      </c>
      <c r="L10" s="1006"/>
      <c r="M10" s="1006"/>
      <c r="N10" s="1006"/>
      <c r="O10" s="1006"/>
      <c r="P10" s="1006"/>
      <c r="Q10" s="1006"/>
      <c r="R10" s="1006"/>
      <c r="S10" s="1006"/>
      <c r="T10" s="1006"/>
      <c r="U10" s="138"/>
      <c r="V10" s="138"/>
      <c r="W10" s="138"/>
      <c r="X10" s="138"/>
    </row>
    <row r="11" spans="1:24" s="135" customFormat="1" ht="37.15" customHeight="1">
      <c r="A11" s="958" t="s">
        <v>354</v>
      </c>
      <c r="B11" s="958"/>
      <c r="C11" s="958"/>
      <c r="D11" s="958"/>
      <c r="E11" s="958"/>
      <c r="F11" s="958"/>
      <c r="G11" s="958"/>
      <c r="H11" s="958"/>
      <c r="I11" s="958"/>
      <c r="J11" s="958"/>
      <c r="K11" s="959" t="s">
        <v>664</v>
      </c>
      <c r="L11" s="960"/>
      <c r="M11" s="960"/>
      <c r="N11" s="960"/>
      <c r="O11" s="960"/>
      <c r="P11" s="960"/>
      <c r="Q11" s="960"/>
      <c r="R11" s="960"/>
      <c r="S11" s="960"/>
      <c r="T11" s="960"/>
      <c r="U11" s="138"/>
      <c r="V11" s="138"/>
      <c r="W11" s="138"/>
      <c r="X11" s="138"/>
    </row>
    <row r="12" spans="1:24" s="135" customFormat="1" ht="37.15" customHeight="1">
      <c r="A12" s="958" t="s">
        <v>355</v>
      </c>
      <c r="B12" s="958"/>
      <c r="C12" s="958"/>
      <c r="D12" s="958"/>
      <c r="E12" s="958"/>
      <c r="F12" s="958"/>
      <c r="G12" s="958"/>
      <c r="H12" s="958"/>
      <c r="I12" s="958"/>
      <c r="J12" s="958"/>
      <c r="K12" s="959" t="s">
        <v>664</v>
      </c>
      <c r="L12" s="960"/>
      <c r="M12" s="960"/>
      <c r="N12" s="960"/>
      <c r="O12" s="960"/>
      <c r="P12" s="960"/>
      <c r="Q12" s="960"/>
      <c r="R12" s="960"/>
      <c r="S12" s="960"/>
      <c r="T12" s="960"/>
      <c r="U12" s="138"/>
      <c r="V12" s="138"/>
      <c r="W12" s="138"/>
      <c r="X12" s="138"/>
    </row>
    <row r="13" spans="1:24" s="135" customFormat="1" ht="37.15" customHeight="1">
      <c r="A13" s="958" t="s">
        <v>356</v>
      </c>
      <c r="B13" s="958"/>
      <c r="C13" s="958"/>
      <c r="D13" s="958"/>
      <c r="E13" s="958"/>
      <c r="F13" s="958"/>
      <c r="G13" s="958"/>
      <c r="H13" s="958"/>
      <c r="I13" s="958"/>
      <c r="J13" s="958"/>
      <c r="K13" s="959" t="s">
        <v>667</v>
      </c>
      <c r="L13" s="960"/>
      <c r="M13" s="960"/>
      <c r="N13" s="960"/>
      <c r="O13" s="960"/>
      <c r="P13" s="960"/>
      <c r="Q13" s="960"/>
      <c r="R13" s="960"/>
      <c r="S13" s="960"/>
      <c r="T13" s="960"/>
      <c r="U13" s="138"/>
      <c r="V13" s="138"/>
      <c r="W13" s="138"/>
      <c r="X13" s="138"/>
    </row>
    <row r="14" spans="1:24" s="135" customFormat="1" ht="37.15" customHeight="1">
      <c r="A14" s="958" t="s">
        <v>357</v>
      </c>
      <c r="B14" s="958"/>
      <c r="C14" s="958"/>
      <c r="D14" s="958"/>
      <c r="E14" s="958"/>
      <c r="F14" s="958"/>
      <c r="G14" s="958"/>
      <c r="H14" s="958"/>
      <c r="I14" s="958"/>
      <c r="J14" s="958"/>
      <c r="K14" s="959" t="s">
        <v>667</v>
      </c>
      <c r="L14" s="960"/>
      <c r="M14" s="960"/>
      <c r="N14" s="960"/>
      <c r="O14" s="960"/>
      <c r="P14" s="960"/>
      <c r="Q14" s="960"/>
      <c r="R14" s="960"/>
      <c r="S14" s="960"/>
      <c r="T14" s="960"/>
      <c r="U14" s="138"/>
      <c r="V14" s="138"/>
      <c r="W14" s="138"/>
      <c r="X14" s="138"/>
    </row>
    <row r="15" spans="1:24" s="135" customFormat="1" ht="37.15" customHeight="1">
      <c r="A15" s="958" t="s">
        <v>358</v>
      </c>
      <c r="B15" s="958"/>
      <c r="C15" s="958"/>
      <c r="D15" s="958"/>
      <c r="E15" s="958"/>
      <c r="F15" s="958"/>
      <c r="G15" s="958"/>
      <c r="H15" s="958"/>
      <c r="I15" s="958"/>
      <c r="J15" s="958"/>
      <c r="K15" s="959" t="s">
        <v>662</v>
      </c>
      <c r="L15" s="960"/>
      <c r="M15" s="960"/>
      <c r="N15" s="960"/>
      <c r="O15" s="960"/>
      <c r="P15" s="960"/>
      <c r="Q15" s="960"/>
      <c r="R15" s="960"/>
      <c r="S15" s="960"/>
      <c r="T15" s="960"/>
      <c r="U15" s="138"/>
      <c r="V15" s="138"/>
      <c r="W15" s="138"/>
      <c r="X15" s="138"/>
    </row>
    <row r="16" spans="1:24" s="135" customFormat="1" ht="37.15" customHeight="1">
      <c r="A16" s="958" t="s">
        <v>359</v>
      </c>
      <c r="B16" s="958"/>
      <c r="C16" s="958"/>
      <c r="D16" s="958"/>
      <c r="E16" s="958"/>
      <c r="F16" s="958"/>
      <c r="G16" s="958"/>
      <c r="H16" s="958"/>
      <c r="I16" s="958"/>
      <c r="J16" s="958"/>
      <c r="K16" s="959" t="s">
        <v>664</v>
      </c>
      <c r="L16" s="960"/>
      <c r="M16" s="960"/>
      <c r="N16" s="960"/>
      <c r="O16" s="960"/>
      <c r="P16" s="960"/>
      <c r="Q16" s="960"/>
      <c r="R16" s="960"/>
      <c r="S16" s="960"/>
      <c r="T16" s="960"/>
      <c r="U16" s="138"/>
      <c r="V16" s="138"/>
      <c r="W16" s="138"/>
      <c r="X16" s="138"/>
    </row>
    <row r="17" spans="1:27" s="135" customFormat="1" ht="36.6" customHeight="1">
      <c r="A17" s="961" t="s">
        <v>360</v>
      </c>
      <c r="B17" s="961"/>
      <c r="C17" s="961"/>
      <c r="D17" s="961"/>
      <c r="E17" s="961"/>
      <c r="F17" s="961"/>
      <c r="G17" s="961"/>
      <c r="H17" s="961"/>
      <c r="I17" s="961"/>
      <c r="J17" s="961"/>
      <c r="K17" s="961"/>
      <c r="L17" s="961"/>
      <c r="M17" s="961"/>
      <c r="N17" s="961"/>
      <c r="O17" s="961"/>
      <c r="P17" s="961"/>
      <c r="Q17" s="961"/>
      <c r="R17" s="961"/>
      <c r="S17" s="961"/>
      <c r="T17" s="961"/>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989" t="s">
        <v>361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977" t="s">
        <v>189</v>
      </c>
      <c r="B21" s="978"/>
      <c r="C21" s="978"/>
      <c r="D21" s="978"/>
      <c r="E21" s="978"/>
      <c r="F21" s="979" t="s">
        <v>190</v>
      </c>
      <c r="G21" s="979"/>
      <c r="H21" s="980"/>
      <c r="I21" s="980"/>
      <c r="J21" s="980"/>
      <c r="K21" s="983" t="s">
        <v>191</v>
      </c>
      <c r="L21" s="984"/>
      <c r="M21" s="985"/>
      <c r="N21" s="986"/>
      <c r="O21" s="983" t="s">
        <v>192</v>
      </c>
      <c r="P21" s="985"/>
      <c r="Q21" s="985"/>
      <c r="R21" s="985"/>
      <c r="S21" s="985"/>
      <c r="T21" s="985"/>
      <c r="U21" s="985"/>
      <c r="V21" s="985"/>
      <c r="W21" s="1003"/>
      <c r="X21" s="1004"/>
    </row>
    <row r="22" spans="1:27" s="135" customFormat="1" ht="30.6" customHeight="1">
      <c r="A22" s="932" t="s">
        <v>89</v>
      </c>
      <c r="B22" s="933"/>
      <c r="C22" s="933"/>
      <c r="D22" s="933"/>
      <c r="E22" s="933"/>
      <c r="F22" s="932" t="s">
        <v>334</v>
      </c>
      <c r="G22" s="932"/>
      <c r="H22" s="933"/>
      <c r="I22" s="933"/>
      <c r="J22" s="933"/>
      <c r="K22" s="934" t="s">
        <v>194</v>
      </c>
      <c r="L22" s="935"/>
      <c r="M22" s="936"/>
      <c r="N22" s="937"/>
      <c r="O22" s="938" t="s">
        <v>259</v>
      </c>
      <c r="P22" s="939"/>
      <c r="Q22" s="939"/>
      <c r="R22" s="939"/>
      <c r="S22" s="939"/>
      <c r="T22" s="939"/>
      <c r="U22" s="939"/>
      <c r="V22" s="939"/>
      <c r="W22" s="940"/>
      <c r="X22" s="941"/>
    </row>
    <row r="23" spans="1:27" s="135" customFormat="1" ht="30.6" customHeight="1">
      <c r="A23" s="932" t="s">
        <v>89</v>
      </c>
      <c r="B23" s="933"/>
      <c r="C23" s="933"/>
      <c r="D23" s="933"/>
      <c r="E23" s="933"/>
      <c r="F23" s="932" t="s">
        <v>193</v>
      </c>
      <c r="G23" s="932"/>
      <c r="H23" s="933"/>
      <c r="I23" s="933"/>
      <c r="J23" s="933"/>
      <c r="K23" s="934" t="s">
        <v>195</v>
      </c>
      <c r="L23" s="935"/>
      <c r="M23" s="936"/>
      <c r="N23" s="937"/>
      <c r="O23" s="938" t="s">
        <v>337</v>
      </c>
      <c r="P23" s="939"/>
      <c r="Q23" s="939"/>
      <c r="R23" s="939"/>
      <c r="S23" s="939"/>
      <c r="T23" s="939"/>
      <c r="U23" s="939"/>
      <c r="V23" s="939"/>
      <c r="W23" s="940"/>
      <c r="X23" s="941"/>
    </row>
    <row r="24" spans="1:27" s="135" customFormat="1" ht="30.6" customHeight="1">
      <c r="A24" s="932" t="s">
        <v>89</v>
      </c>
      <c r="B24" s="933"/>
      <c r="C24" s="933"/>
      <c r="D24" s="933"/>
      <c r="E24" s="933"/>
      <c r="F24" s="932" t="s">
        <v>94</v>
      </c>
      <c r="G24" s="932"/>
      <c r="H24" s="933"/>
      <c r="I24" s="933"/>
      <c r="J24" s="933"/>
      <c r="K24" s="934" t="s">
        <v>195</v>
      </c>
      <c r="L24" s="935"/>
      <c r="M24" s="936"/>
      <c r="N24" s="937"/>
      <c r="O24" s="938" t="s">
        <v>337</v>
      </c>
      <c r="P24" s="939"/>
      <c r="Q24" s="939"/>
      <c r="R24" s="939"/>
      <c r="S24" s="939"/>
      <c r="T24" s="939"/>
      <c r="U24" s="939"/>
      <c r="V24" s="939"/>
      <c r="W24" s="940"/>
      <c r="X24" s="941"/>
    </row>
    <row r="25" spans="1:27" s="135" customFormat="1" ht="30.6" customHeight="1">
      <c r="A25" s="932" t="s">
        <v>89</v>
      </c>
      <c r="B25" s="933"/>
      <c r="C25" s="933"/>
      <c r="D25" s="933"/>
      <c r="E25" s="933"/>
      <c r="F25" s="932" t="s">
        <v>193</v>
      </c>
      <c r="G25" s="932"/>
      <c r="H25" s="933"/>
      <c r="I25" s="933"/>
      <c r="J25" s="933"/>
      <c r="K25" s="934" t="s">
        <v>195</v>
      </c>
      <c r="L25" s="935"/>
      <c r="M25" s="936"/>
      <c r="N25" s="937"/>
      <c r="O25" s="938" t="s">
        <v>337</v>
      </c>
      <c r="P25" s="939"/>
      <c r="Q25" s="939"/>
      <c r="R25" s="939"/>
      <c r="S25" s="939"/>
      <c r="T25" s="939"/>
      <c r="U25" s="939"/>
      <c r="V25" s="939"/>
      <c r="W25" s="940"/>
      <c r="X25" s="941"/>
    </row>
    <row r="26" spans="1:27" s="135" customFormat="1" ht="30.6" customHeight="1">
      <c r="A26" s="932"/>
      <c r="B26" s="933"/>
      <c r="C26" s="933"/>
      <c r="D26" s="933"/>
      <c r="E26" s="933"/>
      <c r="F26" s="932"/>
      <c r="G26" s="932"/>
      <c r="H26" s="933"/>
      <c r="I26" s="933"/>
      <c r="J26" s="933"/>
      <c r="K26" s="934"/>
      <c r="L26" s="935"/>
      <c r="M26" s="936"/>
      <c r="N26" s="937"/>
      <c r="O26" s="938"/>
      <c r="P26" s="939"/>
      <c r="Q26" s="939"/>
      <c r="R26" s="939"/>
      <c r="S26" s="939"/>
      <c r="T26" s="939"/>
      <c r="U26" s="939"/>
      <c r="V26" s="939"/>
      <c r="W26" s="940"/>
      <c r="X26" s="941"/>
    </row>
    <row r="27" spans="1:27" s="135" customFormat="1" ht="19.149999999999999" customHeight="1">
      <c r="A27" s="1257"/>
      <c r="B27" s="1258"/>
      <c r="C27" s="1258"/>
      <c r="D27" s="1258"/>
      <c r="E27" s="1258"/>
      <c r="F27" s="1255" t="s">
        <v>338</v>
      </c>
      <c r="G27" s="1255"/>
      <c r="H27" s="1255"/>
      <c r="I27" s="1255"/>
      <c r="J27" s="1255"/>
      <c r="K27" s="1255"/>
      <c r="L27" s="1255"/>
      <c r="M27" s="1255"/>
      <c r="N27" s="1255"/>
      <c r="O27" s="1255"/>
      <c r="P27" s="1255"/>
      <c r="Q27" s="1255"/>
      <c r="R27" s="1255"/>
      <c r="S27" s="1255"/>
      <c r="T27" s="1255"/>
      <c r="U27" s="1255"/>
      <c r="V27" s="1255"/>
      <c r="W27" s="1255"/>
      <c r="X27" s="1256"/>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198</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966" t="s">
        <v>335</v>
      </c>
      <c r="B32" s="967"/>
      <c r="C32" s="967"/>
      <c r="D32" s="967"/>
      <c r="E32" s="967"/>
      <c r="F32" s="967"/>
      <c r="G32" s="147"/>
      <c r="H32" s="968" t="s">
        <v>199</v>
      </c>
      <c r="I32" s="968"/>
      <c r="J32" s="968"/>
      <c r="K32" s="968"/>
      <c r="L32" s="968"/>
      <c r="M32" s="968"/>
      <c r="N32" s="969" t="s">
        <v>336</v>
      </c>
      <c r="O32" s="967"/>
      <c r="P32" s="967"/>
      <c r="Q32" s="967"/>
      <c r="R32" s="967"/>
      <c r="S32" s="967"/>
      <c r="T32" s="970"/>
      <c r="U32" s="140"/>
      <c r="V32" s="140"/>
      <c r="W32" s="140"/>
      <c r="X32" s="140"/>
    </row>
    <row r="33" spans="1:24" s="135" customFormat="1" ht="30.6" customHeight="1">
      <c r="A33" s="971">
        <f>COUNTA(A22:E27)</f>
        <v>4</v>
      </c>
      <c r="B33" s="972"/>
      <c r="C33" s="972"/>
      <c r="D33" s="972"/>
      <c r="E33" s="972"/>
      <c r="F33" s="972"/>
      <c r="G33" s="361"/>
      <c r="H33" s="973">
        <f>COUNTA(別紙１③!B7:B33)</f>
        <v>22</v>
      </c>
      <c r="I33" s="973"/>
      <c r="J33" s="973"/>
      <c r="K33" s="973"/>
      <c r="L33" s="973"/>
      <c r="M33" s="973"/>
      <c r="N33" s="974">
        <f>A33/H33</f>
        <v>0.18181818181818182</v>
      </c>
      <c r="O33" s="975"/>
      <c r="P33" s="975"/>
      <c r="Q33" s="975"/>
      <c r="R33" s="975"/>
      <c r="S33" s="975"/>
      <c r="T33" s="976"/>
      <c r="U33" s="140"/>
      <c r="V33" s="140"/>
      <c r="W33" s="140"/>
      <c r="X33" s="140"/>
    </row>
    <row r="34" spans="1:24" s="136" customFormat="1" ht="25.15" customHeight="1">
      <c r="A34" s="981" t="s">
        <v>348</v>
      </c>
      <c r="B34" s="982"/>
      <c r="C34" s="982"/>
      <c r="D34" s="982"/>
      <c r="E34" s="982"/>
      <c r="F34" s="982"/>
      <c r="G34" s="982"/>
      <c r="H34" s="982"/>
      <c r="I34" s="982"/>
      <c r="J34" s="982"/>
      <c r="K34" s="982"/>
      <c r="L34" s="982"/>
      <c r="M34" s="982"/>
      <c r="N34" s="982"/>
      <c r="O34" s="982"/>
      <c r="P34" s="982"/>
      <c r="Q34" s="982"/>
      <c r="R34" s="982"/>
      <c r="S34" s="982"/>
      <c r="T34" s="982"/>
      <c r="U34" s="982"/>
      <c r="V34" s="982"/>
      <c r="W34" s="982"/>
      <c r="X34" s="982"/>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362</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363</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962" t="s">
        <v>98</v>
      </c>
      <c r="B39" s="962"/>
      <c r="C39" s="963" t="s">
        <v>364</v>
      </c>
      <c r="D39" s="963"/>
      <c r="E39" s="963"/>
      <c r="F39" s="963"/>
      <c r="G39" s="963"/>
      <c r="H39" s="963"/>
      <c r="I39" s="963"/>
      <c r="J39" s="963"/>
      <c r="K39" s="963"/>
      <c r="L39" s="963"/>
      <c r="M39" s="963"/>
      <c r="N39" s="963"/>
      <c r="O39" s="963"/>
      <c r="P39" s="963"/>
      <c r="Q39" s="963"/>
      <c r="R39" s="963"/>
      <c r="S39" s="963"/>
      <c r="T39" s="963"/>
      <c r="U39" s="138"/>
      <c r="V39" s="138"/>
      <c r="W39" s="138"/>
      <c r="X39" s="138"/>
    </row>
    <row r="40" spans="1:24" s="135" customFormat="1" ht="18" customHeight="1">
      <c r="A40" s="964" t="s">
        <v>365</v>
      </c>
      <c r="B40" s="964"/>
      <c r="C40" s="964"/>
      <c r="D40" s="964"/>
      <c r="E40" s="964"/>
      <c r="F40" s="964"/>
      <c r="G40" s="964"/>
      <c r="H40" s="964"/>
      <c r="I40" s="964"/>
      <c r="J40" s="964"/>
      <c r="K40" s="964"/>
      <c r="L40" s="964"/>
      <c r="M40" s="964"/>
      <c r="N40" s="964"/>
      <c r="O40" s="964"/>
      <c r="P40" s="964"/>
      <c r="Q40" s="964"/>
      <c r="R40" s="964"/>
      <c r="S40" s="964"/>
      <c r="T40" s="964"/>
      <c r="U40" s="138"/>
      <c r="V40" s="138"/>
      <c r="W40" s="138"/>
      <c r="X40" s="138"/>
    </row>
    <row r="41" spans="1:24" s="135" customFormat="1" ht="18" customHeight="1">
      <c r="A41" s="942" t="s">
        <v>99</v>
      </c>
      <c r="B41" s="942"/>
      <c r="C41" s="965" t="s">
        <v>366</v>
      </c>
      <c r="D41" s="965"/>
      <c r="E41" s="965"/>
      <c r="F41" s="965"/>
      <c r="G41" s="965"/>
      <c r="H41" s="965"/>
      <c r="I41" s="965"/>
      <c r="J41" s="965"/>
      <c r="K41" s="965"/>
      <c r="L41" s="965"/>
      <c r="M41" s="965"/>
      <c r="N41" s="965"/>
      <c r="O41" s="965"/>
      <c r="P41" s="965"/>
      <c r="Q41" s="965"/>
      <c r="R41" s="965"/>
      <c r="S41" s="965"/>
      <c r="T41" s="965"/>
      <c r="U41" s="138"/>
      <c r="V41" s="138"/>
      <c r="W41" s="138"/>
      <c r="X41" s="138"/>
    </row>
    <row r="42" spans="1:24" s="135" customFormat="1" ht="18" customHeight="1">
      <c r="A42" s="942"/>
      <c r="B42" s="942"/>
      <c r="C42" s="965" t="s">
        <v>367</v>
      </c>
      <c r="D42" s="965"/>
      <c r="E42" s="965"/>
      <c r="F42" s="965"/>
      <c r="G42" s="965"/>
      <c r="H42" s="965"/>
      <c r="I42" s="965"/>
      <c r="J42" s="965"/>
      <c r="K42" s="965"/>
      <c r="L42" s="965"/>
      <c r="M42" s="965"/>
      <c r="N42" s="965"/>
      <c r="O42" s="965"/>
      <c r="P42" s="965"/>
      <c r="Q42" s="965"/>
      <c r="R42" s="965"/>
      <c r="S42" s="965"/>
      <c r="T42" s="965"/>
      <c r="U42" s="138"/>
      <c r="V42" s="138"/>
      <c r="W42" s="138"/>
      <c r="X42" s="138"/>
    </row>
    <row r="43" spans="1:24" s="135" customFormat="1" ht="18" customHeight="1">
      <c r="A43" s="942" t="s">
        <v>71</v>
      </c>
      <c r="B43" s="942"/>
      <c r="C43" s="965" t="s">
        <v>368</v>
      </c>
      <c r="D43" s="965"/>
      <c r="E43" s="965"/>
      <c r="F43" s="965"/>
      <c r="G43" s="965"/>
      <c r="H43" s="965"/>
      <c r="I43" s="965"/>
      <c r="J43" s="965"/>
      <c r="K43" s="965"/>
      <c r="L43" s="965"/>
      <c r="M43" s="965"/>
      <c r="N43" s="965"/>
      <c r="O43" s="965"/>
      <c r="P43" s="965"/>
      <c r="Q43" s="965"/>
      <c r="R43" s="965"/>
      <c r="S43" s="965"/>
      <c r="T43" s="965"/>
      <c r="U43" s="138"/>
      <c r="V43" s="138"/>
      <c r="W43" s="138"/>
      <c r="X43" s="138"/>
    </row>
    <row r="44" spans="1:24" s="135" customFormat="1" ht="18" customHeight="1">
      <c r="A44" s="942"/>
      <c r="B44" s="942"/>
      <c r="C44" s="943" t="s">
        <v>369</v>
      </c>
      <c r="D44" s="944"/>
      <c r="E44" s="944"/>
      <c r="F44" s="944"/>
      <c r="G44" s="944"/>
      <c r="H44" s="944"/>
      <c r="I44" s="944"/>
      <c r="J44" s="944"/>
      <c r="K44" s="944"/>
      <c r="L44" s="944"/>
      <c r="M44" s="944"/>
      <c r="N44" s="944"/>
      <c r="O44" s="944"/>
      <c r="P44" s="944"/>
      <c r="Q44" s="944"/>
      <c r="R44" s="944"/>
      <c r="S44" s="944"/>
      <c r="T44" s="944"/>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962" t="s">
        <v>98</v>
      </c>
      <c r="B46" s="962"/>
      <c r="C46" s="963" t="s">
        <v>364</v>
      </c>
      <c r="D46" s="963"/>
      <c r="E46" s="963"/>
      <c r="F46" s="963"/>
      <c r="G46" s="963"/>
      <c r="H46" s="963"/>
      <c r="I46" s="963"/>
      <c r="J46" s="963"/>
      <c r="K46" s="963"/>
      <c r="L46" s="963"/>
      <c r="M46" s="963"/>
      <c r="N46" s="963"/>
      <c r="O46" s="963"/>
      <c r="P46" s="963"/>
      <c r="Q46" s="963"/>
      <c r="R46" s="963"/>
      <c r="S46" s="963"/>
      <c r="T46" s="963"/>
      <c r="U46" s="138"/>
      <c r="V46" s="138"/>
      <c r="W46" s="138"/>
      <c r="X46" s="138"/>
    </row>
    <row r="47" spans="1:24" s="135" customFormat="1" ht="18" customHeight="1">
      <c r="A47" s="964" t="s">
        <v>370</v>
      </c>
      <c r="B47" s="964"/>
      <c r="C47" s="964"/>
      <c r="D47" s="964"/>
      <c r="E47" s="964"/>
      <c r="F47" s="964"/>
      <c r="G47" s="964"/>
      <c r="H47" s="964"/>
      <c r="I47" s="964"/>
      <c r="J47" s="964"/>
      <c r="K47" s="964"/>
      <c r="L47" s="964"/>
      <c r="M47" s="964"/>
      <c r="N47" s="964"/>
      <c r="O47" s="964"/>
      <c r="P47" s="964"/>
      <c r="Q47" s="964"/>
      <c r="R47" s="964"/>
      <c r="S47" s="964"/>
      <c r="T47" s="964"/>
      <c r="U47" s="138"/>
      <c r="V47" s="138"/>
      <c r="W47" s="138"/>
      <c r="X47" s="138"/>
    </row>
    <row r="48" spans="1:24" s="135" customFormat="1" ht="18" customHeight="1">
      <c r="A48" s="942"/>
      <c r="B48" s="942"/>
      <c r="C48" s="965" t="s">
        <v>371</v>
      </c>
      <c r="D48" s="965"/>
      <c r="E48" s="965"/>
      <c r="F48" s="965"/>
      <c r="G48" s="965"/>
      <c r="H48" s="965"/>
      <c r="I48" s="965"/>
      <c r="J48" s="965"/>
      <c r="K48" s="965"/>
      <c r="L48" s="965"/>
      <c r="M48" s="965"/>
      <c r="N48" s="965"/>
      <c r="O48" s="965"/>
      <c r="P48" s="965"/>
      <c r="Q48" s="965"/>
      <c r="R48" s="965"/>
      <c r="S48" s="965"/>
      <c r="T48" s="965"/>
      <c r="U48" s="138"/>
      <c r="V48" s="138"/>
      <c r="W48" s="138"/>
      <c r="X48" s="138"/>
    </row>
    <row r="49" spans="1:25" s="135" customFormat="1" ht="18" customHeight="1">
      <c r="A49" s="942" t="s">
        <v>71</v>
      </c>
      <c r="B49" s="942"/>
      <c r="C49" s="965" t="s">
        <v>372</v>
      </c>
      <c r="D49" s="965"/>
      <c r="E49" s="965"/>
      <c r="F49" s="965"/>
      <c r="G49" s="965"/>
      <c r="H49" s="965"/>
      <c r="I49" s="965"/>
      <c r="J49" s="965"/>
      <c r="K49" s="965"/>
      <c r="L49" s="965"/>
      <c r="M49" s="965"/>
      <c r="N49" s="965"/>
      <c r="O49" s="965"/>
      <c r="P49" s="965"/>
      <c r="Q49" s="965"/>
      <c r="R49" s="965"/>
      <c r="S49" s="965"/>
      <c r="T49" s="965"/>
      <c r="U49" s="138"/>
      <c r="V49" s="138"/>
      <c r="W49" s="138"/>
      <c r="X49" s="138"/>
    </row>
    <row r="50" spans="1:25" s="135" customFormat="1" ht="38.25" customHeight="1">
      <c r="A50" s="942" t="s">
        <v>99</v>
      </c>
      <c r="B50" s="942"/>
      <c r="C50" s="943" t="s">
        <v>725</v>
      </c>
      <c r="D50" s="944"/>
      <c r="E50" s="944"/>
      <c r="F50" s="944"/>
      <c r="G50" s="944"/>
      <c r="H50" s="944"/>
      <c r="I50" s="944"/>
      <c r="J50" s="944"/>
      <c r="K50" s="944"/>
      <c r="L50" s="944"/>
      <c r="M50" s="944"/>
      <c r="N50" s="944"/>
      <c r="O50" s="944"/>
      <c r="P50" s="944"/>
      <c r="Q50" s="944"/>
      <c r="R50" s="944"/>
      <c r="S50" s="944"/>
      <c r="T50" s="944"/>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373</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100</v>
      </c>
      <c r="B53" s="138"/>
      <c r="C53" s="138"/>
      <c r="D53" s="138"/>
      <c r="E53" s="138"/>
      <c r="F53" s="138"/>
      <c r="G53" s="138"/>
      <c r="H53" s="138"/>
      <c r="I53" s="138"/>
      <c r="J53" s="138"/>
      <c r="K53" s="138"/>
      <c r="L53" s="138"/>
      <c r="M53" s="138"/>
      <c r="N53" s="138"/>
      <c r="O53" s="138"/>
      <c r="P53" s="138"/>
      <c r="Q53" s="138"/>
      <c r="R53" s="138"/>
      <c r="S53" s="138"/>
      <c r="T53" s="138" t="s">
        <v>101</v>
      </c>
      <c r="U53" s="138"/>
      <c r="V53" s="138"/>
      <c r="W53" s="138"/>
      <c r="X53" s="138"/>
    </row>
    <row r="54" spans="1:25" s="74" customFormat="1" ht="18" customHeight="1">
      <c r="A54" s="1007" t="s">
        <v>907</v>
      </c>
      <c r="B54" s="1007"/>
      <c r="C54" s="1009" t="s">
        <v>375</v>
      </c>
      <c r="D54" s="1010"/>
      <c r="E54" s="210" t="s">
        <v>102</v>
      </c>
      <c r="F54" s="211"/>
      <c r="G54" s="211"/>
      <c r="H54" s="211"/>
      <c r="I54" s="211"/>
      <c r="J54" s="210" t="s">
        <v>6</v>
      </c>
      <c r="K54" s="211"/>
      <c r="L54" s="211"/>
      <c r="M54" s="211"/>
      <c r="N54" s="211"/>
      <c r="O54" s="210" t="s">
        <v>103</v>
      </c>
      <c r="P54" s="211"/>
      <c r="Q54" s="211"/>
      <c r="R54" s="211"/>
      <c r="S54" s="211"/>
      <c r="T54" s="210" t="s">
        <v>104</v>
      </c>
      <c r="U54" s="211"/>
      <c r="V54" s="211"/>
      <c r="W54" s="211"/>
      <c r="X54" s="212"/>
    </row>
    <row r="55" spans="1:25" s="74" customFormat="1" ht="39.950000000000003" customHeight="1" thickBot="1">
      <c r="A55" s="1008"/>
      <c r="B55" s="1008"/>
      <c r="C55" s="1011"/>
      <c r="D55" s="1012"/>
      <c r="E55" s="148" t="s">
        <v>105</v>
      </c>
      <c r="F55" s="209" t="s">
        <v>472</v>
      </c>
      <c r="G55" s="149" t="s">
        <v>339</v>
      </c>
      <c r="H55" s="220" t="s">
        <v>470</v>
      </c>
      <c r="I55" s="213" t="s">
        <v>471</v>
      </c>
      <c r="J55" s="148" t="s">
        <v>106</v>
      </c>
      <c r="K55" s="209" t="s">
        <v>472</v>
      </c>
      <c r="L55" s="149" t="s">
        <v>339</v>
      </c>
      <c r="M55" s="220" t="s">
        <v>470</v>
      </c>
      <c r="N55" s="213" t="s">
        <v>471</v>
      </c>
      <c r="O55" s="148" t="s">
        <v>106</v>
      </c>
      <c r="P55" s="209" t="s">
        <v>472</v>
      </c>
      <c r="Q55" s="149" t="s">
        <v>339</v>
      </c>
      <c r="R55" s="220" t="s">
        <v>470</v>
      </c>
      <c r="S55" s="213" t="s">
        <v>471</v>
      </c>
      <c r="T55" s="148" t="s">
        <v>106</v>
      </c>
      <c r="U55" s="209" t="s">
        <v>472</v>
      </c>
      <c r="V55" s="150" t="s">
        <v>339</v>
      </c>
      <c r="W55" s="220" t="s">
        <v>470</v>
      </c>
      <c r="X55" s="209" t="s">
        <v>471</v>
      </c>
    </row>
    <row r="56" spans="1:25" s="74" customFormat="1" ht="28.9" customHeight="1">
      <c r="A56" s="1014" t="s">
        <v>107</v>
      </c>
      <c r="B56" s="1015"/>
      <c r="C56" s="1016"/>
      <c r="D56" s="1017"/>
      <c r="E56" s="362">
        <f>ROUNDDOWN(SUMIFS(別紙２①!$F$18:$F$105,別紙２①!$U$18:$U$105,別紙１④!G56),0)</f>
        <v>14397</v>
      </c>
      <c r="F56" s="383" t="s">
        <v>254</v>
      </c>
      <c r="G56" s="383" t="str">
        <f>別紙２①!$S$14&amp;別紙１④!$E$54&amp;別紙１④!$F56</f>
        <v>〇田急傾斜</v>
      </c>
      <c r="H56" s="363">
        <f>VLOOKUP($G56,プルダウンリスト!$D$17:$E$88,2,FALSE)</f>
        <v>21000</v>
      </c>
      <c r="I56" s="364">
        <f>ROUNDDOWN(E56*H56/1000,0)</f>
        <v>302337</v>
      </c>
      <c r="J56" s="362">
        <f>ROUNDDOWN(SUMIFS(別紙２①!$F$18:$F$105,別紙２①!$U$18:$U$105,別紙１④!L56),0)</f>
        <v>1840</v>
      </c>
      <c r="K56" s="383" t="s">
        <v>254</v>
      </c>
      <c r="L56" s="383" t="str">
        <f>別紙２①!$S$14&amp;$J$54&amp;K56</f>
        <v>〇畑急傾斜</v>
      </c>
      <c r="M56" s="363">
        <f>VLOOKUP(L56,プルダウンリスト!$D$17:$E$88,2,FALSE)</f>
        <v>11500</v>
      </c>
      <c r="N56" s="364">
        <f>ROUNDDOWN(J56*M56/1000,0)</f>
        <v>21160</v>
      </c>
      <c r="O56" s="362">
        <f>ROUNDDOWN(SUMIFS(別紙２①!$F$18:$F$105,別紙２①!$U$18:$U$105,別紙１④!Q56),0)</f>
        <v>1554</v>
      </c>
      <c r="P56" s="383" t="s">
        <v>254</v>
      </c>
      <c r="Q56" s="383" t="str">
        <f>別紙２①!$S$14&amp;$O$54&amp;P56</f>
        <v>〇草地急傾斜</v>
      </c>
      <c r="R56" s="363">
        <f>VLOOKUP(Q56,プルダウンリスト!$D$17:$E$88,2,FALSE)</f>
        <v>10500</v>
      </c>
      <c r="S56" s="364">
        <f>ROUNDDOWN(O56*R56/1000,0)</f>
        <v>16317</v>
      </c>
      <c r="T56" s="362">
        <f>ROUNDDOWN(SUMIFS(別紙２①!$F$18:$F$105,別紙２①!$U$18:$U$105,別紙１④!V56),0)</f>
        <v>430</v>
      </c>
      <c r="U56" s="383" t="s">
        <v>254</v>
      </c>
      <c r="V56" s="383" t="str">
        <f>別紙２①!$S$14&amp;$T$54&amp;U56</f>
        <v>〇採草放牧地急傾斜</v>
      </c>
      <c r="W56" s="363">
        <f>VLOOKUP(V56,プルダウンリスト!$D$17:$E$88,2,FALSE)</f>
        <v>1000</v>
      </c>
      <c r="X56" s="365">
        <f>ROUNDDOWN(T56*W56/1000,0)</f>
        <v>430</v>
      </c>
    </row>
    <row r="57" spans="1:25" s="74" customFormat="1" ht="28.9" customHeight="1">
      <c r="A57" s="1014"/>
      <c r="B57" s="1015"/>
      <c r="C57" s="1018"/>
      <c r="D57" s="1019"/>
      <c r="E57" s="362">
        <f>ROUNDDOWN(SUMIFS(別紙２①!$F$18:$F$105,別紙２①!$U$18:$U$105,別紙１④!G57),0)</f>
        <v>1343</v>
      </c>
      <c r="F57" s="384" t="s">
        <v>299</v>
      </c>
      <c r="G57" s="384" t="str">
        <f>別紙２①!$S$14&amp;別紙１④!$E$54&amp;別紙１④!$F57</f>
        <v>〇田緩傾斜</v>
      </c>
      <c r="H57" s="366">
        <f>VLOOKUP($G57,プルダウンリスト!$D$17:$E$88,2,FALSE)</f>
        <v>8000</v>
      </c>
      <c r="I57" s="367">
        <f>ROUNDDOWN(E57*H57/1000,0)</f>
        <v>10744</v>
      </c>
      <c r="J57" s="362">
        <f>ROUNDDOWN(SUMIFS(別紙２①!$F$18:$F$105,別紙２①!$U$18:$U$105,別紙１④!L57),0)</f>
        <v>4925</v>
      </c>
      <c r="K57" s="384" t="s">
        <v>299</v>
      </c>
      <c r="L57" s="384" t="str">
        <f>別紙２①!$S$14&amp;$J$54&amp;K57</f>
        <v>〇畑緩傾斜</v>
      </c>
      <c r="M57" s="366">
        <f>VLOOKUP(L57,プルダウンリスト!$D$17:$E$88,2,FALSE)</f>
        <v>3500</v>
      </c>
      <c r="N57" s="367">
        <f t="shared" ref="N57:N62" si="0">ROUNDDOWN(J57*M57/1000,0)</f>
        <v>17237</v>
      </c>
      <c r="O57" s="362">
        <f>ROUNDDOWN(SUMIFS(別紙２①!$F$18:$F$105,別紙２①!$U$18:$U$105,別紙１④!Q57),0)</f>
        <v>0</v>
      </c>
      <c r="P57" s="384" t="s">
        <v>299</v>
      </c>
      <c r="Q57" s="384" t="str">
        <f>別紙２①!$S$14&amp;$O$54&amp;P57</f>
        <v>〇草地緩傾斜</v>
      </c>
      <c r="R57" s="366">
        <f>VLOOKUP(Q57,プルダウンリスト!$D$17:$E$88,2,FALSE)</f>
        <v>3000</v>
      </c>
      <c r="S57" s="364">
        <f t="shared" ref="S57:S63" si="1">ROUNDDOWN(O57*R57/1000,0)</f>
        <v>0</v>
      </c>
      <c r="T57" s="362">
        <f>ROUNDDOWN(SUMIFS(別紙２①!$F$18:$F$105,別紙２①!$U$18:$U$105,別紙１④!V57),0)</f>
        <v>0</v>
      </c>
      <c r="U57" s="384" t="s">
        <v>299</v>
      </c>
      <c r="V57" s="384" t="str">
        <f>別紙２①!$S$14&amp;$T$54&amp;U57</f>
        <v>〇採草放牧地緩傾斜</v>
      </c>
      <c r="W57" s="366">
        <f>VLOOKUP(V57,プルダウンリスト!$D$17:$E$88,2,FALSE)</f>
        <v>300</v>
      </c>
      <c r="X57" s="365">
        <f t="shared" ref="X57:X61" si="2">ROUNDDOWN(T57*W57/1000,0)</f>
        <v>0</v>
      </c>
    </row>
    <row r="58" spans="1:25" s="74" customFormat="1" ht="28.9" customHeight="1">
      <c r="A58" s="1014"/>
      <c r="B58" s="1015"/>
      <c r="C58" s="1018"/>
      <c r="D58" s="1019"/>
      <c r="E58" s="362">
        <f>ROUNDDOWN(SUMIFS(別紙２①!$F$18:$F$105,別紙２①!$U$18:$U$105,別紙１④!G58),0)</f>
        <v>1872</v>
      </c>
      <c r="F58" s="384" t="s">
        <v>108</v>
      </c>
      <c r="G58" s="384" t="str">
        <f>別紙２①!$S$14&amp;別紙１④!$E$54&amp;別紙１④!$F58</f>
        <v>〇田小区画・不整形</v>
      </c>
      <c r="H58" s="366">
        <f>VLOOKUP($G58,プルダウンリスト!$D$17:$E$88,2,FALSE)</f>
        <v>8000</v>
      </c>
      <c r="I58" s="367">
        <f t="shared" ref="I58:I62" si="3">ROUNDDOWN(E58*H58/1000,0)</f>
        <v>14976</v>
      </c>
      <c r="J58" s="362">
        <f>ROUNDDOWN(SUMIFS(別紙２①!$F$18:$F$105,別紙２①!$U$18:$U$105,別紙１④!L58),0)</f>
        <v>869</v>
      </c>
      <c r="K58" s="384" t="s">
        <v>300</v>
      </c>
      <c r="L58" s="384" t="str">
        <f>別紙２①!$S$14&amp;$J$54&amp;K58</f>
        <v>〇畑高齢化・耕作放棄率</v>
      </c>
      <c r="M58" s="366">
        <f>VLOOKUP(L58,プルダウンリスト!$D$17:$E$88,2,FALSE)</f>
        <v>3500</v>
      </c>
      <c r="N58" s="367">
        <f t="shared" si="0"/>
        <v>3041</v>
      </c>
      <c r="O58" s="362">
        <f>ROUNDDOWN(SUMIFS(別紙２①!$F$18:$F$105,別紙２①!$U$18:$U$105,別紙１④!Q58),0)</f>
        <v>130</v>
      </c>
      <c r="P58" s="384" t="s">
        <v>300</v>
      </c>
      <c r="Q58" s="384" t="str">
        <f>別紙２①!$S$14&amp;$O$54&amp;P58</f>
        <v>〇草地高齢化・耕作放棄率</v>
      </c>
      <c r="R58" s="366">
        <f>VLOOKUP(Q58,プルダウンリスト!$D$17:$E$88,2,FALSE)</f>
        <v>3000</v>
      </c>
      <c r="S58" s="364">
        <f t="shared" si="1"/>
        <v>390</v>
      </c>
      <c r="T58" s="362">
        <f>ROUNDDOWN(SUMIFS(別紙２①!$F$18:$F$105,別紙２①!$U$18:$U$105,別紙１④!V58),0)</f>
        <v>0</v>
      </c>
      <c r="U58" s="384" t="s">
        <v>1188</v>
      </c>
      <c r="V58" s="384" t="str">
        <f>別紙２①!$S$14&amp;$T$54&amp;U58</f>
        <v>〇採草放牧地特認基準（急傾斜）</v>
      </c>
      <c r="W58" s="366">
        <f>VLOOKUP(V58,プルダウンリスト!$D$17:$E$88,2,FALSE)</f>
        <v>1000</v>
      </c>
      <c r="X58" s="365">
        <f t="shared" si="2"/>
        <v>0</v>
      </c>
    </row>
    <row r="59" spans="1:25" s="74" customFormat="1" ht="36" customHeight="1">
      <c r="A59" s="1014"/>
      <c r="B59" s="1015"/>
      <c r="C59" s="1018"/>
      <c r="D59" s="1019"/>
      <c r="E59" s="362">
        <f>ROUNDDOWN(SUMIFS(別紙２①!$F$18:$F$105,別紙２①!$U$18:$U$105,別紙１④!G59),0)</f>
        <v>1503</v>
      </c>
      <c r="F59" s="384" t="s">
        <v>300</v>
      </c>
      <c r="G59" s="384" t="str">
        <f>別紙２①!$S$14&amp;別紙１④!$E$54&amp;別紙１④!$F59</f>
        <v>〇田高齢化・耕作放棄率</v>
      </c>
      <c r="H59" s="366">
        <f>VLOOKUP($G59,プルダウンリスト!$D$17:$E$88,2,FALSE)</f>
        <v>8000</v>
      </c>
      <c r="I59" s="367">
        <f t="shared" si="3"/>
        <v>12024</v>
      </c>
      <c r="J59" s="362">
        <f>ROUNDDOWN(SUMIFS(別紙２①!$F$18:$F$105,別紙２①!$U$18:$U$105,別紙１④!L59),0)</f>
        <v>0</v>
      </c>
      <c r="K59" s="384" t="s">
        <v>1188</v>
      </c>
      <c r="L59" s="384" t="str">
        <f>別紙２①!$S$14&amp;$J$54&amp;K59</f>
        <v>〇畑特認基準（急傾斜）</v>
      </c>
      <c r="M59" s="366">
        <f>VLOOKUP(L59,プルダウンリスト!$D$17:$E$88,2,FALSE)</f>
        <v>11500</v>
      </c>
      <c r="N59" s="367">
        <f t="shared" si="0"/>
        <v>0</v>
      </c>
      <c r="O59" s="362">
        <f>ROUNDDOWN(SUMIFS(別紙２①!$F$18:$F$105,別紙２①!$U$18:$U$105,別紙１④!Q59),0)</f>
        <v>140</v>
      </c>
      <c r="P59" s="384" t="s">
        <v>306</v>
      </c>
      <c r="Q59" s="384" t="str">
        <f>別紙２①!$S$14&amp;$O$54&amp;P59</f>
        <v>〇草地草地比率の高い草地</v>
      </c>
      <c r="R59" s="366">
        <f>VLOOKUP(Q59,プルダウンリスト!$D$17:$E$88,2,FALSE)</f>
        <v>1500</v>
      </c>
      <c r="S59" s="364">
        <f t="shared" si="1"/>
        <v>210</v>
      </c>
      <c r="T59" s="362">
        <f>ROUNDDOWN(SUMIFS(別紙２①!$F$18:$F$105,別紙２①!$U$18:$U$105,別紙１④!V59),0)</f>
        <v>230</v>
      </c>
      <c r="U59" s="384" t="s">
        <v>1196</v>
      </c>
      <c r="V59" s="384" t="str">
        <f>別紙２①!$S$14&amp;$T$54&amp;U59</f>
        <v>〇採草放牧地特認基準（緩傾斜）</v>
      </c>
      <c r="W59" s="366">
        <f>VLOOKUP(V59,プルダウンリスト!$D$17:$E$88,2,FALSE)</f>
        <v>300</v>
      </c>
      <c r="X59" s="365">
        <f t="shared" si="2"/>
        <v>69</v>
      </c>
    </row>
    <row r="60" spans="1:25" s="74" customFormat="1" ht="36" customHeight="1">
      <c r="A60" s="1014"/>
      <c r="B60" s="1015"/>
      <c r="C60" s="1018"/>
      <c r="D60" s="1019"/>
      <c r="E60" s="362">
        <f>ROUNDDOWN(SUMIFS(別紙２①!$F$18:$F$105,別紙２①!$U$18:$U$105,別紙１④!G60),0)</f>
        <v>624</v>
      </c>
      <c r="F60" s="384" t="s">
        <v>1188</v>
      </c>
      <c r="G60" s="384" t="str">
        <f>別紙２①!$S$14&amp;別紙１④!$E$54&amp;別紙１④!$F60</f>
        <v>〇田特認基準（急傾斜）</v>
      </c>
      <c r="H60" s="366">
        <f>VLOOKUP($G60,プルダウンリスト!$D$17:$E$88,2,FALSE)</f>
        <v>21000</v>
      </c>
      <c r="I60" s="367">
        <f t="shared" si="3"/>
        <v>13104</v>
      </c>
      <c r="J60" s="362">
        <f>ROUNDDOWN(SUMIFS(別紙２①!$F$18:$F$105,別紙２①!$U$18:$U$105,別紙１④!L60),0)</f>
        <v>39</v>
      </c>
      <c r="K60" s="384" t="s">
        <v>1196</v>
      </c>
      <c r="L60" s="384" t="str">
        <f>別紙２①!$S$14&amp;$J$54&amp;K60</f>
        <v>〇畑特認基準（緩傾斜）</v>
      </c>
      <c r="M60" s="366">
        <f>VLOOKUP(L60,プルダウンリスト!$D$17:$E$88,2,FALSE)</f>
        <v>3500</v>
      </c>
      <c r="N60" s="367">
        <f t="shared" si="0"/>
        <v>136</v>
      </c>
      <c r="O60" s="362">
        <f>ROUNDDOWN(SUMIFS(別紙２①!$F$18:$F$105,別紙２①!$U$18:$U$105,別紙１④!Q60),0)</f>
        <v>120</v>
      </c>
      <c r="P60" s="384" t="s">
        <v>1188</v>
      </c>
      <c r="Q60" s="384" t="str">
        <f>別紙２①!$S$14&amp;$O$54&amp;P60</f>
        <v>〇草地特認基準（急傾斜）</v>
      </c>
      <c r="R60" s="366">
        <f>VLOOKUP(Q60,プルダウンリスト!$D$17:$E$88,2,FALSE)</f>
        <v>10500</v>
      </c>
      <c r="S60" s="364">
        <f t="shared" si="1"/>
        <v>1260</v>
      </c>
      <c r="T60" s="362">
        <f>ROUNDDOWN(SUMIFS(別紙２①!$F$18:$F$105,別紙２①!$U$18:$U$105,別紙１④!V60),0)</f>
        <v>240</v>
      </c>
      <c r="U60" s="385" t="s">
        <v>976</v>
      </c>
      <c r="V60" s="384" t="str">
        <f>別紙２①!$S$14&amp;$T$54&amp;U60</f>
        <v>〇採草放牧地交付対象外（田採草放牧地混在地）</v>
      </c>
      <c r="W60" s="366">
        <f>VLOOKUP(V60,プルダウンリスト!$D$17:$E$88,2,FALSE)</f>
        <v>0</v>
      </c>
      <c r="X60" s="365">
        <f t="shared" si="2"/>
        <v>0</v>
      </c>
    </row>
    <row r="61" spans="1:25" s="74" customFormat="1" ht="36" customHeight="1">
      <c r="A61" s="1014"/>
      <c r="B61" s="1015"/>
      <c r="C61" s="1018"/>
      <c r="D61" s="1019"/>
      <c r="E61" s="362">
        <f>ROUNDDOWN(SUMIFS(別紙２①!$F$18:$F$105,別紙２①!$U$18:$U$105,別紙１④!G61),0)</f>
        <v>975</v>
      </c>
      <c r="F61" s="384" t="s">
        <v>1196</v>
      </c>
      <c r="G61" s="384" t="str">
        <f>別紙２①!$S$14&amp;別紙１④!$E$54&amp;別紙１④!$F61</f>
        <v>〇田特認基準（緩傾斜）</v>
      </c>
      <c r="H61" s="366">
        <f>VLOOKUP($G61,プルダウンリスト!$D$17:$E$88,2,FALSE)</f>
        <v>8000</v>
      </c>
      <c r="I61" s="367">
        <f t="shared" si="3"/>
        <v>7800</v>
      </c>
      <c r="J61" s="362">
        <f>ROUNDDOWN(SUMIFS(別紙２①!$F$18:$F$105,別紙２①!$U$18:$U$105,別紙１④!L61),0)</f>
        <v>1114</v>
      </c>
      <c r="K61" s="385" t="s">
        <v>973</v>
      </c>
      <c r="L61" s="384" t="str">
        <f>別紙２①!$S$14&amp;$J$54&amp;K61</f>
        <v>〇畑交付対象外（田畑混在地）</v>
      </c>
      <c r="M61" s="366">
        <f>VLOOKUP(L61,プルダウンリスト!$D$17:$E$88,2,FALSE)</f>
        <v>0</v>
      </c>
      <c r="N61" s="367">
        <f t="shared" si="0"/>
        <v>0</v>
      </c>
      <c r="O61" s="362">
        <f>ROUNDDOWN(SUMIFS(別紙２①!$F$18:$F$105,別紙２①!$U$18:$U$105,別紙１④!Q61),0)</f>
        <v>1590</v>
      </c>
      <c r="P61" s="384" t="s">
        <v>1196</v>
      </c>
      <c r="Q61" s="384" t="str">
        <f>別紙２①!$S$14&amp;$O$54&amp;P61</f>
        <v>〇草地特認基準（緩傾斜）</v>
      </c>
      <c r="R61" s="366">
        <f>VLOOKUP(Q61,プルダウンリスト!$D$17:$E$88,2,FALSE)</f>
        <v>3000</v>
      </c>
      <c r="S61" s="364">
        <f t="shared" si="1"/>
        <v>4770</v>
      </c>
      <c r="T61" s="362">
        <f>ROUNDDOWN(SUMIFS(別紙２①!$F$18:$F$105,別紙２①!$U$18:$U$105,別紙１④!V61),0)</f>
        <v>250</v>
      </c>
      <c r="U61" s="385" t="s">
        <v>978</v>
      </c>
      <c r="V61" s="384" t="str">
        <f>別紙２①!$S$14&amp;$T$54&amp;U61</f>
        <v>〇採草放牧地交付対象外（田採草放牧地混在地以外）</v>
      </c>
      <c r="W61" s="366">
        <f>VLOOKUP(V61,プルダウンリスト!$D$17:$E$88,2,FALSE)</f>
        <v>0</v>
      </c>
      <c r="X61" s="365">
        <f t="shared" si="2"/>
        <v>0</v>
      </c>
    </row>
    <row r="62" spans="1:25" s="74" customFormat="1" ht="28.9" customHeight="1">
      <c r="A62" s="1014"/>
      <c r="B62" s="1015"/>
      <c r="C62" s="1018"/>
      <c r="D62" s="1019"/>
      <c r="E62" s="362">
        <f>ROUNDDOWN(SUMIFS(別紙２①!$F$18:$F$105,別紙２①!$U$18:$U$105,別紙１④!G62),0)</f>
        <v>0</v>
      </c>
      <c r="F62" s="384" t="s">
        <v>301</v>
      </c>
      <c r="G62" s="384" t="str">
        <f>別紙２①!$S$14&amp;別紙１④!$E$54&amp;別紙１④!$F62</f>
        <v>〇田交付対象外</v>
      </c>
      <c r="H62" s="366">
        <f>VLOOKUP($G62,プルダウンリスト!$D$17:$E$88,2,FALSE)</f>
        <v>0</v>
      </c>
      <c r="I62" s="367">
        <f t="shared" si="3"/>
        <v>0</v>
      </c>
      <c r="J62" s="362">
        <f>ROUNDDOWN(SUMIFS(別紙２①!$F$18:$F$105,別紙２①!$U$18:$U$105,別紙１④!L62),0)</f>
        <v>1647</v>
      </c>
      <c r="K62" s="385" t="s">
        <v>974</v>
      </c>
      <c r="L62" s="384" t="str">
        <f>別紙２①!$S$14&amp;$J$54&amp;K62</f>
        <v>〇畑交付対象外（田畑混在地以外）</v>
      </c>
      <c r="M62" s="366">
        <f>VLOOKUP(L62,プルダウンリスト!$D$17:$E$88,2,FALSE)</f>
        <v>0</v>
      </c>
      <c r="N62" s="367">
        <f t="shared" si="0"/>
        <v>0</v>
      </c>
      <c r="O62" s="362">
        <f>ROUNDDOWN(SUMIFS(別紙２①!$F$18:$F$105,別紙２①!$U$18:$U$105,別紙１④!Q62),0)</f>
        <v>170</v>
      </c>
      <c r="P62" s="385" t="s">
        <v>975</v>
      </c>
      <c r="Q62" s="384" t="str">
        <f>別紙２①!$S$14&amp;$O$54&amp;P62</f>
        <v>〇草地交付対象外（田草地混在地）</v>
      </c>
      <c r="R62" s="366">
        <f>VLOOKUP(Q62,プルダウンリスト!$D$17:$E$88,2,FALSE)</f>
        <v>0</v>
      </c>
      <c r="S62" s="364">
        <f t="shared" si="1"/>
        <v>0</v>
      </c>
      <c r="T62" s="362"/>
      <c r="U62" s="385"/>
      <c r="V62" s="384"/>
      <c r="W62" s="366"/>
      <c r="X62" s="365"/>
    </row>
    <row r="63" spans="1:25" s="74" customFormat="1" ht="28.9" customHeight="1" thickBot="1">
      <c r="A63" s="1014"/>
      <c r="B63" s="1015"/>
      <c r="C63" s="1018"/>
      <c r="D63" s="1019"/>
      <c r="E63" s="368"/>
      <c r="F63" s="385"/>
      <c r="G63" s="384"/>
      <c r="H63" s="366"/>
      <c r="I63" s="367"/>
      <c r="J63" s="368"/>
      <c r="K63" s="385"/>
      <c r="L63" s="384"/>
      <c r="M63" s="366"/>
      <c r="N63" s="367"/>
      <c r="O63" s="362">
        <f>ROUNDDOWN(SUMIFS(別紙２①!$F$18:$F$105,別紙２①!$U$18:$U$105,別紙１④!Q63),0)</f>
        <v>160</v>
      </c>
      <c r="P63" s="385" t="s">
        <v>977</v>
      </c>
      <c r="Q63" s="384" t="str">
        <f>別紙２①!$S$14&amp;$O$54&amp;P63</f>
        <v>〇草地交付対象外（田草地混在地以外）</v>
      </c>
      <c r="R63" s="366">
        <f>VLOOKUP(Q63,プルダウンリスト!$D$17:$E$88,2,FALSE)</f>
        <v>0</v>
      </c>
      <c r="S63" s="364">
        <f t="shared" si="1"/>
        <v>0</v>
      </c>
      <c r="T63" s="369"/>
      <c r="U63" s="387"/>
      <c r="V63" s="387"/>
      <c r="W63" s="370"/>
      <c r="X63" s="371"/>
    </row>
    <row r="64" spans="1:25" s="111" customFormat="1" ht="18" customHeight="1">
      <c r="A64" s="1020" t="s">
        <v>109</v>
      </c>
      <c r="B64" s="1021"/>
      <c r="C64" s="1022">
        <f>E64+J64+O64+T64</f>
        <v>36162</v>
      </c>
      <c r="D64" s="1023"/>
      <c r="E64" s="372">
        <f>SUM(E56:E63)</f>
        <v>20714</v>
      </c>
      <c r="F64" s="386"/>
      <c r="G64" s="386"/>
      <c r="H64" s="373"/>
      <c r="I64" s="374">
        <f>SUM(I56:I63)</f>
        <v>360985</v>
      </c>
      <c r="J64" s="372">
        <f>SUM(J56:J63)</f>
        <v>10434</v>
      </c>
      <c r="K64" s="386"/>
      <c r="L64" s="386"/>
      <c r="M64" s="373"/>
      <c r="N64" s="374">
        <f>SUM(N56:N63)</f>
        <v>41574</v>
      </c>
      <c r="O64" s="372">
        <f>SUM(O56:O63)</f>
        <v>3864</v>
      </c>
      <c r="P64" s="386"/>
      <c r="Q64" s="386"/>
      <c r="R64" s="373"/>
      <c r="S64" s="374">
        <f>SUM(S56:S63)</f>
        <v>22947</v>
      </c>
      <c r="T64" s="372">
        <f>SUM(T56:T63)</f>
        <v>1150</v>
      </c>
      <c r="U64" s="386"/>
      <c r="V64" s="388"/>
      <c r="W64" s="373"/>
      <c r="X64" s="375">
        <f>SUM(X56:X63)</f>
        <v>499</v>
      </c>
      <c r="Y64" s="110"/>
    </row>
    <row r="65" spans="1:25" s="74" customFormat="1" ht="18" customHeight="1">
      <c r="A65" s="139"/>
      <c r="B65" s="138"/>
      <c r="C65" s="138"/>
      <c r="D65" s="138"/>
      <c r="E65" s="138"/>
      <c r="F65" s="138"/>
      <c r="G65" s="138"/>
      <c r="H65" s="138"/>
      <c r="I65" s="138"/>
      <c r="J65" s="138"/>
      <c r="K65" s="138"/>
      <c r="L65" s="138"/>
      <c r="M65" s="138"/>
      <c r="N65" s="138"/>
      <c r="O65" s="138"/>
      <c r="P65" s="138"/>
      <c r="Q65" s="138"/>
      <c r="R65" s="138"/>
      <c r="S65" s="138"/>
      <c r="T65" s="138"/>
      <c r="U65" s="138"/>
      <c r="V65" s="138"/>
      <c r="W65" s="138"/>
      <c r="X65" s="151"/>
    </row>
    <row r="66" spans="1:25" s="74" customFormat="1" ht="18" customHeight="1">
      <c r="A66" s="139" t="s">
        <v>110</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7.15" customHeight="1">
      <c r="A67" s="139"/>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9" t="s">
        <v>111</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row>
    <row r="69" spans="1:25" s="74" customFormat="1" ht="18" customHeight="1">
      <c r="A69" s="138"/>
      <c r="B69" s="1024" t="s">
        <v>407</v>
      </c>
      <c r="C69" s="1025"/>
      <c r="D69" s="1025"/>
      <c r="E69" s="1025"/>
      <c r="F69" s="1025"/>
      <c r="G69" s="1025"/>
      <c r="H69" s="1025"/>
      <c r="I69" s="1025"/>
      <c r="J69" s="1025"/>
      <c r="K69" s="1025"/>
      <c r="L69" s="1025"/>
      <c r="M69" s="1025"/>
      <c r="N69" s="1025"/>
      <c r="O69" s="1025"/>
      <c r="P69" s="1025"/>
      <c r="Q69" s="1025"/>
      <c r="R69" s="1025"/>
      <c r="S69" s="1025"/>
      <c r="T69" s="1025"/>
      <c r="U69" s="1025"/>
      <c r="V69" s="1025"/>
      <c r="W69" s="1026"/>
      <c r="X69" s="138"/>
      <c r="Y69" s="75"/>
    </row>
    <row r="70" spans="1:25" s="74" customFormat="1" ht="18" customHeight="1">
      <c r="A70" s="138"/>
      <c r="B70" s="1024" t="s">
        <v>112</v>
      </c>
      <c r="C70" s="1154"/>
      <c r="D70" s="1154"/>
      <c r="E70" s="1154"/>
      <c r="F70" s="1154"/>
      <c r="G70" s="1154"/>
      <c r="H70" s="1154"/>
      <c r="I70" s="1154"/>
      <c r="J70" s="1154"/>
      <c r="K70" s="1155"/>
      <c r="L70" s="152"/>
      <c r="M70" s="1227" t="s">
        <v>465</v>
      </c>
      <c r="N70" s="1228"/>
      <c r="O70" s="1229"/>
      <c r="P70" s="1029" t="s">
        <v>466</v>
      </c>
      <c r="Q70" s="1066"/>
      <c r="R70" s="1066"/>
      <c r="S70" s="1067"/>
      <c r="T70" s="1029" t="s">
        <v>467</v>
      </c>
      <c r="U70" s="1066"/>
      <c r="V70" s="1066"/>
      <c r="W70" s="1067"/>
      <c r="X70" s="138"/>
      <c r="Y70" s="75"/>
    </row>
    <row r="71" spans="1:25" s="74" customFormat="1" ht="45" customHeight="1">
      <c r="A71" s="138"/>
      <c r="B71" s="1027" t="s">
        <v>113</v>
      </c>
      <c r="C71" s="945"/>
      <c r="D71" s="945"/>
      <c r="E71" s="1041" t="s">
        <v>114</v>
      </c>
      <c r="F71" s="1155"/>
      <c r="G71" s="153"/>
      <c r="H71" s="1224" t="s">
        <v>117</v>
      </c>
      <c r="I71" s="1225"/>
      <c r="J71" s="1224" t="s">
        <v>118</v>
      </c>
      <c r="K71" s="1226"/>
      <c r="L71" s="152"/>
      <c r="M71" s="1230"/>
      <c r="N71" s="1230"/>
      <c r="O71" s="1231"/>
      <c r="P71" s="1068"/>
      <c r="Q71" s="1069"/>
      <c r="R71" s="1069"/>
      <c r="S71" s="1070"/>
      <c r="T71" s="1068"/>
      <c r="U71" s="1069"/>
      <c r="V71" s="1069"/>
      <c r="W71" s="1070"/>
      <c r="X71" s="138"/>
      <c r="Y71" s="75"/>
    </row>
    <row r="72" spans="1:25" s="74" customFormat="1" ht="18" customHeight="1">
      <c r="A72" s="138"/>
      <c r="B72" s="1013">
        <f>ROUNDDOWN(SUMIFS(別紙２①!$F$18:$F$105,別紙２①!$E$18:$E$105,"田",別紙２①!$H$18:$H$105,"",別紙２①!$K$18:$K$105,"〇"),0)</f>
        <v>907</v>
      </c>
      <c r="C72" s="1013"/>
      <c r="D72" s="1013"/>
      <c r="E72" s="1054">
        <f>ROUNDDOWN(SUMIFS(別紙２①!$F$18:$F$105,別紙２①!$E$18:$E$105,"畑",別紙２①!$H$18:$H$105,"",別紙２①!$K$18:$K$105,"〇"),0)</f>
        <v>1233</v>
      </c>
      <c r="F72" s="1056"/>
      <c r="G72" s="376"/>
      <c r="H72" s="1045"/>
      <c r="I72" s="1046"/>
      <c r="J72" s="1232"/>
      <c r="K72" s="1046"/>
      <c r="L72" s="377"/>
      <c r="M72" s="1063">
        <v>10000</v>
      </c>
      <c r="N72" s="1064"/>
      <c r="O72" s="1065"/>
      <c r="P72" s="1054">
        <f>ROUNDDOWN((B72+E72)*M72/1000,0)</f>
        <v>21400</v>
      </c>
      <c r="Q72" s="1055"/>
      <c r="R72" s="1055"/>
      <c r="S72" s="1056"/>
      <c r="T72" s="1057">
        <f>SUM(P72:S73)</f>
        <v>21400</v>
      </c>
      <c r="U72" s="1058"/>
      <c r="V72" s="1058"/>
      <c r="W72" s="1059"/>
      <c r="X72" s="138"/>
      <c r="Y72" s="75"/>
    </row>
    <row r="73" spans="1:25" s="74" customFormat="1" ht="18" customHeight="1">
      <c r="A73" s="138"/>
      <c r="B73" s="1044"/>
      <c r="C73" s="1044"/>
      <c r="D73" s="1044"/>
      <c r="E73" s="1045"/>
      <c r="F73" s="1046"/>
      <c r="G73" s="376"/>
      <c r="H73" s="1047">
        <f>ROUNDDOWN(SUMIFS(別紙２①!$F$18:$F$105,別紙２①!$E$18:$E$105,"田",別紙２①!$H$18:$H$105,"〇",別紙２①!$K$18:$K$105,"〇"),0)</f>
        <v>0</v>
      </c>
      <c r="I73" s="1048"/>
      <c r="J73" s="1049">
        <f>ROUNDDOWN(SUMIFS(別紙２①!$F$18:$F$105,別紙２①!$E$18:$E$105,"畑",別紙２①!$H$18:$H$105,"〇",別紙２①!$K$18:$K$105,"〇"),0)</f>
        <v>0</v>
      </c>
      <c r="K73" s="1048"/>
      <c r="L73" s="378"/>
      <c r="M73" s="1050">
        <v>14000</v>
      </c>
      <c r="N73" s="1051"/>
      <c r="O73" s="1052"/>
      <c r="P73" s="1047">
        <f>ROUNDDOWN((H73+J73)*M73/1000,0)</f>
        <v>0</v>
      </c>
      <c r="Q73" s="1053"/>
      <c r="R73" s="1053"/>
      <c r="S73" s="1048"/>
      <c r="T73" s="1060"/>
      <c r="U73" s="1061"/>
      <c r="V73" s="1061"/>
      <c r="W73" s="1062"/>
      <c r="X73" s="138"/>
      <c r="Y73" s="80"/>
    </row>
    <row r="74" spans="1:25" s="74" customFormat="1" ht="16.149999999999999" customHeight="1">
      <c r="A74" s="139"/>
      <c r="B74" s="1028" t="s">
        <v>462</v>
      </c>
      <c r="C74" s="1028"/>
      <c r="D74" s="1028"/>
      <c r="E74" s="1028"/>
      <c r="F74" s="1028"/>
      <c r="G74" s="1028"/>
      <c r="H74" s="1028"/>
      <c r="I74" s="1028"/>
      <c r="J74" s="1028"/>
      <c r="K74" s="1028"/>
      <c r="L74" s="1028"/>
      <c r="M74" s="1028"/>
      <c r="N74" s="1028"/>
      <c r="O74" s="1028"/>
      <c r="P74" s="1028"/>
      <c r="Q74" s="1028"/>
      <c r="R74" s="1028"/>
      <c r="S74" s="1028"/>
      <c r="T74" s="1028"/>
      <c r="U74" s="1028"/>
      <c r="V74" s="1028"/>
      <c r="W74" s="1028"/>
      <c r="X74" s="1028"/>
    </row>
    <row r="75" spans="1:25" s="74" customFormat="1" ht="16.149999999999999" customHeight="1">
      <c r="A75" s="139"/>
      <c r="B75" s="1028" t="s">
        <v>463</v>
      </c>
      <c r="C75" s="1028"/>
      <c r="D75" s="1028"/>
      <c r="E75" s="1028"/>
      <c r="F75" s="1028"/>
      <c r="G75" s="1028"/>
      <c r="H75" s="1028"/>
      <c r="I75" s="1028"/>
      <c r="J75" s="1028"/>
      <c r="K75" s="1028"/>
      <c r="L75" s="1028"/>
      <c r="M75" s="1028"/>
      <c r="N75" s="1028"/>
      <c r="O75" s="1028"/>
      <c r="P75" s="1028"/>
      <c r="Q75" s="1028"/>
      <c r="R75" s="1028"/>
      <c r="S75" s="1028"/>
      <c r="T75" s="1028"/>
      <c r="U75" s="1028"/>
      <c r="V75" s="1028"/>
      <c r="W75" s="1028"/>
      <c r="X75" s="1028"/>
    </row>
    <row r="76" spans="1:25" s="74" customFormat="1" ht="12" customHeight="1">
      <c r="A76" s="139"/>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9" t="s">
        <v>115</v>
      </c>
      <c r="B77" s="138"/>
      <c r="C77" s="138"/>
      <c r="D77" s="138"/>
      <c r="E77" s="138"/>
      <c r="F77" s="138"/>
      <c r="G77" s="138"/>
      <c r="H77" s="138"/>
      <c r="I77" s="138"/>
      <c r="J77" s="138"/>
      <c r="K77" s="138"/>
      <c r="L77" s="138"/>
      <c r="M77" s="138"/>
      <c r="N77" s="138"/>
      <c r="O77" s="138"/>
      <c r="P77" s="138"/>
      <c r="Q77" s="138"/>
      <c r="R77" s="138"/>
      <c r="S77" s="138"/>
      <c r="T77" s="138"/>
      <c r="U77" s="138"/>
      <c r="V77" s="138"/>
      <c r="W77" s="138"/>
      <c r="X77" s="138"/>
    </row>
    <row r="78" spans="1:25" s="74" customFormat="1" ht="18" customHeight="1">
      <c r="A78" s="138"/>
      <c r="B78" s="1024" t="s">
        <v>116</v>
      </c>
      <c r="C78" s="1025"/>
      <c r="D78" s="1025"/>
      <c r="E78" s="1025"/>
      <c r="F78" s="1025"/>
      <c r="G78" s="1025"/>
      <c r="H78" s="1025"/>
      <c r="I78" s="1025"/>
      <c r="J78" s="1025"/>
      <c r="K78" s="1025"/>
      <c r="L78" s="1025"/>
      <c r="M78" s="1025"/>
      <c r="N78" s="1025"/>
      <c r="O78" s="1025"/>
      <c r="P78" s="1025"/>
      <c r="Q78" s="1025"/>
      <c r="R78" s="1025"/>
      <c r="S78" s="1025"/>
      <c r="T78" s="1025"/>
      <c r="U78" s="1025"/>
      <c r="V78" s="1025"/>
      <c r="W78" s="1026"/>
      <c r="X78" s="138"/>
      <c r="Y78" s="75"/>
    </row>
    <row r="79" spans="1:25" s="74" customFormat="1" ht="18" customHeight="1">
      <c r="A79" s="138"/>
      <c r="B79" s="945" t="s">
        <v>112</v>
      </c>
      <c r="C79" s="945"/>
      <c r="D79" s="945"/>
      <c r="E79" s="945"/>
      <c r="F79" s="945"/>
      <c r="G79" s="945"/>
      <c r="H79" s="945"/>
      <c r="I79" s="1029" t="s">
        <v>465</v>
      </c>
      <c r="J79" s="1030"/>
      <c r="K79" s="1030"/>
      <c r="L79" s="1030"/>
      <c r="M79" s="1031"/>
      <c r="N79" s="1035" t="s">
        <v>466</v>
      </c>
      <c r="O79" s="946"/>
      <c r="P79" s="946"/>
      <c r="Q79" s="946"/>
      <c r="R79" s="946"/>
      <c r="S79" s="1029" t="s">
        <v>467</v>
      </c>
      <c r="T79" s="1030"/>
      <c r="U79" s="1030"/>
      <c r="V79" s="1030"/>
      <c r="W79" s="1031"/>
      <c r="X79" s="138"/>
      <c r="Y79" s="75"/>
    </row>
    <row r="80" spans="1:25" s="74" customFormat="1" ht="36" customHeight="1">
      <c r="A80" s="138"/>
      <c r="B80" s="1040" t="s">
        <v>117</v>
      </c>
      <c r="C80" s="1025"/>
      <c r="D80" s="1026"/>
      <c r="E80" s="1041" t="s">
        <v>118</v>
      </c>
      <c r="F80" s="1042"/>
      <c r="G80" s="1042"/>
      <c r="H80" s="1043"/>
      <c r="I80" s="1032"/>
      <c r="J80" s="1033"/>
      <c r="K80" s="1033"/>
      <c r="L80" s="1033"/>
      <c r="M80" s="1034"/>
      <c r="N80" s="1036"/>
      <c r="O80" s="1036"/>
      <c r="P80" s="1036"/>
      <c r="Q80" s="1036"/>
      <c r="R80" s="1036"/>
      <c r="S80" s="1037"/>
      <c r="T80" s="1038"/>
      <c r="U80" s="1038"/>
      <c r="V80" s="1038"/>
      <c r="W80" s="1039"/>
      <c r="X80" s="138"/>
      <c r="Y80" s="75"/>
    </row>
    <row r="81" spans="1:25" s="74" customFormat="1" ht="18" customHeight="1">
      <c r="A81" s="138"/>
      <c r="B81" s="1080">
        <f>ROUNDDOWN(SUMIFS(別紙２①!$F$18:$F$105,別紙２①!$E$18:$E$105,"田",別紙２①!$L$18:$L$105,"〇"),0)</f>
        <v>738</v>
      </c>
      <c r="C81" s="1080"/>
      <c r="D81" s="1080"/>
      <c r="E81" s="1080">
        <f>ROUNDDOWN(SUMIFS(別紙２①!$F$18:$F$105,別紙２①!$E$18:$E$105,"畑",別紙２①!$L$18:$L$105,"〇"),0)</f>
        <v>0</v>
      </c>
      <c r="F81" s="1080"/>
      <c r="G81" s="1080"/>
      <c r="H81" s="1080"/>
      <c r="I81" s="1081">
        <v>6000</v>
      </c>
      <c r="J81" s="1082"/>
      <c r="K81" s="1082"/>
      <c r="L81" s="1082"/>
      <c r="M81" s="1082"/>
      <c r="N81" s="1083">
        <f>ROUNDDOWN((B81+E81)*I81/1000,0)</f>
        <v>4428</v>
      </c>
      <c r="O81" s="1083"/>
      <c r="P81" s="1083"/>
      <c r="Q81" s="1083"/>
      <c r="R81" s="1083"/>
      <c r="S81" s="1049">
        <f>N81</f>
        <v>4428</v>
      </c>
      <c r="T81" s="1084"/>
      <c r="U81" s="1084"/>
      <c r="V81" s="1084"/>
      <c r="W81" s="1085"/>
      <c r="X81" s="138"/>
      <c r="Y81" s="75"/>
    </row>
    <row r="82" spans="1:25" s="74" customFormat="1" ht="16.149999999999999" customHeight="1">
      <c r="A82" s="139"/>
      <c r="B82" s="1028" t="s">
        <v>462</v>
      </c>
      <c r="C82" s="1028"/>
      <c r="D82" s="1028"/>
      <c r="E82" s="1028"/>
      <c r="F82" s="1028"/>
      <c r="G82" s="1028"/>
      <c r="H82" s="1028"/>
      <c r="I82" s="1028"/>
      <c r="J82" s="1028"/>
      <c r="K82" s="1028"/>
      <c r="L82" s="1028"/>
      <c r="M82" s="1028"/>
      <c r="N82" s="1028"/>
      <c r="O82" s="1028"/>
      <c r="P82" s="1028"/>
      <c r="Q82" s="1028"/>
      <c r="R82" s="1028"/>
      <c r="S82" s="1028"/>
      <c r="T82" s="1028"/>
      <c r="U82" s="1028"/>
      <c r="V82" s="1028"/>
      <c r="W82" s="1028"/>
      <c r="X82" s="1028"/>
    </row>
    <row r="83" spans="1:25" s="74" customFormat="1" ht="16.149999999999999" customHeight="1">
      <c r="A83" s="139"/>
      <c r="B83" s="1028" t="s">
        <v>463</v>
      </c>
      <c r="C83" s="1028"/>
      <c r="D83" s="1028"/>
      <c r="E83" s="1028"/>
      <c r="F83" s="1028"/>
      <c r="G83" s="1028"/>
      <c r="H83" s="1028"/>
      <c r="I83" s="1028"/>
      <c r="J83" s="1028"/>
      <c r="K83" s="1028"/>
      <c r="L83" s="1028"/>
      <c r="M83" s="1028"/>
      <c r="N83" s="1028"/>
      <c r="O83" s="1028"/>
      <c r="P83" s="1028"/>
      <c r="Q83" s="1028"/>
      <c r="R83" s="1028"/>
      <c r="S83" s="1028"/>
      <c r="T83" s="1028"/>
      <c r="U83" s="1028"/>
      <c r="V83" s="1028"/>
      <c r="W83" s="1028"/>
      <c r="X83" s="1028"/>
    </row>
    <row r="84" spans="1:25" s="74" customFormat="1" ht="18" customHeight="1">
      <c r="A84" s="139"/>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5" s="74" customFormat="1" ht="18" customHeight="1">
      <c r="A85" s="139" t="s">
        <v>464</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row>
    <row r="86" spans="1:25" s="74" customFormat="1" ht="18" customHeight="1">
      <c r="A86" s="138"/>
      <c r="B86" s="1024" t="s">
        <v>469</v>
      </c>
      <c r="C86" s="1025"/>
      <c r="D86" s="1025"/>
      <c r="E86" s="1025"/>
      <c r="F86" s="1025"/>
      <c r="G86" s="1025"/>
      <c r="H86" s="1025"/>
      <c r="I86" s="1025"/>
      <c r="J86" s="1025"/>
      <c r="K86" s="1025"/>
      <c r="L86" s="1025"/>
      <c r="M86" s="1025"/>
      <c r="N86" s="1025"/>
      <c r="O86" s="1025"/>
      <c r="P86" s="1025"/>
      <c r="Q86" s="1025"/>
      <c r="R86" s="1025"/>
      <c r="S86" s="1025"/>
      <c r="T86" s="1025"/>
      <c r="U86" s="298"/>
      <c r="V86" s="299"/>
      <c r="W86" s="299"/>
      <c r="X86" s="138"/>
    </row>
    <row r="87" spans="1:25" s="74" customFormat="1" ht="18" customHeight="1">
      <c r="A87" s="138"/>
      <c r="B87" s="1086" t="s">
        <v>112</v>
      </c>
      <c r="C87" s="1087"/>
      <c r="D87" s="1087"/>
      <c r="E87" s="1087"/>
      <c r="F87" s="1087"/>
      <c r="G87" s="1087"/>
      <c r="H87" s="1087"/>
      <c r="I87" s="1087"/>
      <c r="J87" s="1088"/>
      <c r="K87" s="1029" t="s">
        <v>473</v>
      </c>
      <c r="L87" s="1089"/>
      <c r="M87" s="1031"/>
      <c r="N87" s="1029" t="s">
        <v>466</v>
      </c>
      <c r="O87" s="1091"/>
      <c r="P87" s="1029" t="s">
        <v>474</v>
      </c>
      <c r="Q87" s="1089"/>
      <c r="R87" s="1031"/>
      <c r="S87" s="1094" t="s">
        <v>475</v>
      </c>
      <c r="T87" s="1029"/>
      <c r="U87" s="300"/>
      <c r="V87" s="301"/>
      <c r="W87" s="302"/>
      <c r="X87" s="138"/>
    </row>
    <row r="88" spans="1:25" s="74" customFormat="1" ht="36" customHeight="1">
      <c r="A88" s="138"/>
      <c r="B88" s="1096" t="s">
        <v>102</v>
      </c>
      <c r="C88" s="1097"/>
      <c r="D88" s="1029" t="s">
        <v>119</v>
      </c>
      <c r="E88" s="1091"/>
      <c r="F88" s="1098" t="s">
        <v>103</v>
      </c>
      <c r="G88" s="1030"/>
      <c r="H88" s="1031"/>
      <c r="I88" s="1029" t="s">
        <v>104</v>
      </c>
      <c r="J88" s="1091"/>
      <c r="K88" s="1037"/>
      <c r="L88" s="1090"/>
      <c r="M88" s="1039"/>
      <c r="N88" s="1092"/>
      <c r="O88" s="1093"/>
      <c r="P88" s="1037"/>
      <c r="Q88" s="1090"/>
      <c r="R88" s="1039"/>
      <c r="S88" s="1095"/>
      <c r="T88" s="1092"/>
      <c r="U88" s="303"/>
      <c r="V88" s="302"/>
      <c r="W88" s="302"/>
      <c r="X88" s="138"/>
    </row>
    <row r="89" spans="1:25" s="74" customFormat="1" ht="18" customHeight="1">
      <c r="A89" s="138"/>
      <c r="B89" s="1102"/>
      <c r="C89" s="1103"/>
      <c r="D89" s="1102"/>
      <c r="E89" s="1103"/>
      <c r="F89" s="1102"/>
      <c r="G89" s="1104"/>
      <c r="H89" s="1103"/>
      <c r="I89" s="1102"/>
      <c r="J89" s="1103"/>
      <c r="K89" s="1105">
        <v>10000</v>
      </c>
      <c r="L89" s="1106"/>
      <c r="M89" s="1107"/>
      <c r="N89" s="1099">
        <f>ROUNDDOWN((B89+D89+F89+I89)*K89/1000,0)</f>
        <v>0</v>
      </c>
      <c r="O89" s="1100"/>
      <c r="P89" s="1071">
        <f>N89+N90+N91</f>
        <v>0</v>
      </c>
      <c r="Q89" s="1072"/>
      <c r="R89" s="1073"/>
      <c r="S89" s="1234">
        <f>IF(P89&lt;U89,P89,U89)</f>
        <v>0</v>
      </c>
      <c r="T89" s="1235"/>
      <c r="U89" s="306">
        <v>1000000</v>
      </c>
      <c r="V89" s="305"/>
      <c r="W89" s="305"/>
      <c r="X89" s="138"/>
    </row>
    <row r="90" spans="1:25" s="74" customFormat="1" ht="18" customHeight="1">
      <c r="A90" s="138"/>
      <c r="B90" s="1102"/>
      <c r="C90" s="1103"/>
      <c r="D90" s="1102"/>
      <c r="E90" s="1103"/>
      <c r="F90" s="1102"/>
      <c r="G90" s="1104"/>
      <c r="H90" s="1103"/>
      <c r="I90" s="1108"/>
      <c r="J90" s="1109"/>
      <c r="K90" s="1110">
        <v>4000</v>
      </c>
      <c r="L90" s="1111"/>
      <c r="M90" s="1112"/>
      <c r="N90" s="1099">
        <f>ROUNDDOWN((B90+D90+F90+I90)*K90/1000,0)</f>
        <v>0</v>
      </c>
      <c r="O90" s="1100"/>
      <c r="P90" s="1074"/>
      <c r="Q90" s="1075"/>
      <c r="R90" s="1076"/>
      <c r="S90" s="1236"/>
      <c r="T90" s="1237"/>
      <c r="U90" s="304"/>
      <c r="V90" s="305"/>
      <c r="W90" s="305"/>
      <c r="X90" s="138"/>
    </row>
    <row r="91" spans="1:25" s="74" customFormat="1" ht="18" customHeight="1">
      <c r="A91" s="138"/>
      <c r="B91" s="1102"/>
      <c r="C91" s="1103"/>
      <c r="D91" s="1102"/>
      <c r="E91" s="1103"/>
      <c r="F91" s="1102"/>
      <c r="G91" s="1104"/>
      <c r="H91" s="1103"/>
      <c r="I91" s="1108"/>
      <c r="J91" s="1109"/>
      <c r="K91" s="1110">
        <v>1000</v>
      </c>
      <c r="L91" s="1111"/>
      <c r="M91" s="1112"/>
      <c r="N91" s="1099">
        <f>ROUNDDOWN((B91+D91+F91+I91)*K91/1000,0)</f>
        <v>0</v>
      </c>
      <c r="O91" s="1100"/>
      <c r="P91" s="1077"/>
      <c r="Q91" s="1078"/>
      <c r="R91" s="1079"/>
      <c r="S91" s="1238"/>
      <c r="T91" s="1239"/>
      <c r="U91" s="304"/>
      <c r="V91" s="305"/>
      <c r="W91" s="305"/>
      <c r="X91" s="138"/>
    </row>
    <row r="92" spans="1:25" s="74" customFormat="1" ht="15" customHeight="1">
      <c r="A92" s="139"/>
      <c r="B92" s="1028" t="s">
        <v>462</v>
      </c>
      <c r="C92" s="1028"/>
      <c r="D92" s="1028"/>
      <c r="E92" s="1028"/>
      <c r="F92" s="1028"/>
      <c r="G92" s="1028"/>
      <c r="H92" s="1028"/>
      <c r="I92" s="1028"/>
      <c r="J92" s="1028"/>
      <c r="K92" s="1028"/>
      <c r="L92" s="1028"/>
      <c r="M92" s="1028"/>
      <c r="N92" s="1028"/>
      <c r="O92" s="1028"/>
      <c r="P92" s="1028"/>
      <c r="Q92" s="1028"/>
      <c r="R92" s="1028"/>
      <c r="S92" s="1028"/>
      <c r="T92" s="1028"/>
      <c r="U92" s="1028"/>
      <c r="V92" s="1028"/>
      <c r="W92" s="1028"/>
      <c r="X92" s="1028"/>
    </row>
    <row r="93" spans="1:25" s="74" customFormat="1" ht="32.25" customHeight="1">
      <c r="A93" s="139"/>
      <c r="B93" s="1028" t="s">
        <v>468</v>
      </c>
      <c r="C93" s="1028"/>
      <c r="D93" s="1028"/>
      <c r="E93" s="1028"/>
      <c r="F93" s="1028"/>
      <c r="G93" s="1028"/>
      <c r="H93" s="1028"/>
      <c r="I93" s="1028"/>
      <c r="J93" s="1028"/>
      <c r="K93" s="1028"/>
      <c r="L93" s="1028"/>
      <c r="M93" s="1028"/>
      <c r="N93" s="1028"/>
      <c r="O93" s="1028"/>
      <c r="P93" s="1028"/>
      <c r="Q93" s="1028"/>
      <c r="R93" s="1028"/>
      <c r="S93" s="1028"/>
      <c r="T93" s="1028"/>
      <c r="U93" s="1028"/>
      <c r="V93" s="1028"/>
      <c r="W93" s="1028"/>
      <c r="X93" s="1028"/>
    </row>
    <row r="94" spans="1:25" s="74" customFormat="1" ht="15" customHeight="1">
      <c r="A94" s="139"/>
      <c r="B94" s="1028"/>
      <c r="C94" s="1028"/>
      <c r="D94" s="1028"/>
      <c r="E94" s="1028"/>
      <c r="F94" s="1028"/>
      <c r="G94" s="1028"/>
      <c r="H94" s="1028"/>
      <c r="I94" s="1028"/>
      <c r="J94" s="1028"/>
      <c r="K94" s="1028"/>
      <c r="L94" s="1028"/>
      <c r="M94" s="1028"/>
      <c r="N94" s="1028"/>
      <c r="O94" s="1028"/>
      <c r="P94" s="1028"/>
      <c r="Q94" s="1028"/>
      <c r="R94" s="1028"/>
      <c r="S94" s="1028"/>
      <c r="T94" s="1028"/>
      <c r="U94" s="1028"/>
      <c r="V94" s="1028"/>
      <c r="W94" s="1028"/>
      <c r="X94" s="1028"/>
    </row>
    <row r="95" spans="1:25" s="74" customFormat="1" ht="18" customHeight="1">
      <c r="A95" s="139"/>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5" s="74" customFormat="1" ht="18" customHeight="1">
      <c r="A96" s="139" t="s">
        <v>476</v>
      </c>
      <c r="B96" s="138"/>
      <c r="C96" s="138"/>
      <c r="D96" s="138"/>
      <c r="E96" s="138"/>
      <c r="F96" s="138"/>
      <c r="G96" s="138"/>
      <c r="H96" s="138"/>
      <c r="I96" s="138"/>
      <c r="J96" s="138"/>
      <c r="K96" s="138"/>
      <c r="L96" s="138"/>
      <c r="M96" s="138"/>
      <c r="N96" s="138"/>
      <c r="O96" s="138"/>
      <c r="P96" s="138"/>
      <c r="Q96" s="138"/>
      <c r="R96" s="138"/>
      <c r="S96" s="138"/>
      <c r="T96" s="138"/>
      <c r="U96" s="138"/>
      <c r="V96" s="138"/>
      <c r="W96" s="138"/>
      <c r="X96" s="138"/>
    </row>
    <row r="97" spans="1:24" s="74" customFormat="1" ht="18" customHeight="1">
      <c r="A97" s="139"/>
      <c r="B97" s="1036" t="s">
        <v>739</v>
      </c>
      <c r="C97" s="1036"/>
      <c r="D97" s="1036"/>
      <c r="E97" s="1036"/>
      <c r="F97" s="1036"/>
      <c r="G97" s="154"/>
      <c r="H97" s="1036" t="s">
        <v>477</v>
      </c>
      <c r="I97" s="1036"/>
      <c r="J97" s="1036"/>
      <c r="K97" s="951" t="s">
        <v>349</v>
      </c>
      <c r="L97" s="951"/>
      <c r="M97" s="951"/>
      <c r="N97" s="951"/>
      <c r="O97" s="951"/>
      <c r="P97" s="951"/>
      <c r="Q97" s="951"/>
      <c r="R97" s="951"/>
      <c r="S97" s="138"/>
      <c r="T97" s="138"/>
      <c r="U97" s="138"/>
      <c r="V97" s="138"/>
      <c r="W97" s="138"/>
      <c r="X97" s="138"/>
    </row>
    <row r="98" spans="1:24" s="74" customFormat="1" ht="18" customHeight="1">
      <c r="A98" s="139"/>
      <c r="B98" s="1101" t="s">
        <v>120</v>
      </c>
      <c r="C98" s="1101"/>
      <c r="D98" s="1101"/>
      <c r="E98" s="1101"/>
      <c r="F98" s="1101"/>
      <c r="G98" s="450"/>
      <c r="H98" s="1101"/>
      <c r="I98" s="1101"/>
      <c r="J98" s="1101"/>
      <c r="K98" s="1233">
        <v>20000</v>
      </c>
      <c r="L98" s="1233"/>
      <c r="M98" s="1233"/>
      <c r="N98" s="1233"/>
      <c r="O98" s="1233"/>
      <c r="P98" s="1233"/>
      <c r="Q98" s="1233"/>
      <c r="R98" s="1233"/>
      <c r="S98" s="138"/>
      <c r="T98" s="138"/>
      <c r="U98" s="138"/>
      <c r="V98" s="138"/>
      <c r="W98" s="138"/>
      <c r="X98" s="138"/>
    </row>
    <row r="99" spans="1:24" s="74" customFormat="1" ht="18" customHeight="1">
      <c r="A99" s="139"/>
      <c r="B99" s="1101" t="s">
        <v>120</v>
      </c>
      <c r="C99" s="1101"/>
      <c r="D99" s="1101"/>
      <c r="E99" s="1101"/>
      <c r="F99" s="1101"/>
      <c r="G99" s="450"/>
      <c r="H99" s="1101"/>
      <c r="I99" s="1101"/>
      <c r="J99" s="1101"/>
      <c r="K99" s="1233">
        <v>100000</v>
      </c>
      <c r="L99" s="1233"/>
      <c r="M99" s="1233"/>
      <c r="N99" s="1233"/>
      <c r="O99" s="1233"/>
      <c r="P99" s="1233"/>
      <c r="Q99" s="1233"/>
      <c r="R99" s="1233"/>
      <c r="S99" s="138"/>
      <c r="T99" s="138"/>
      <c r="U99" s="138"/>
      <c r="V99" s="138"/>
      <c r="W99" s="138"/>
      <c r="X99" s="138"/>
    </row>
    <row r="100" spans="1:24" s="74" customFormat="1" ht="18" customHeight="1">
      <c r="A100" s="139"/>
      <c r="B100" s="1101"/>
      <c r="C100" s="1101"/>
      <c r="D100" s="1101"/>
      <c r="E100" s="1101"/>
      <c r="F100" s="1101"/>
      <c r="G100" s="450"/>
      <c r="H100" s="1101"/>
      <c r="I100" s="1101"/>
      <c r="J100" s="1101"/>
      <c r="K100" s="1233"/>
      <c r="L100" s="1233"/>
      <c r="M100" s="1233"/>
      <c r="N100" s="1233"/>
      <c r="O100" s="1233"/>
      <c r="P100" s="1233"/>
      <c r="Q100" s="1233"/>
      <c r="R100" s="1233"/>
      <c r="S100" s="138"/>
      <c r="T100" s="138"/>
      <c r="U100" s="138"/>
      <c r="V100" s="138"/>
      <c r="W100" s="138"/>
      <c r="X100" s="138"/>
    </row>
    <row r="101" spans="1:24" s="74" customFormat="1" ht="18" customHeight="1">
      <c r="A101" s="139"/>
      <c r="B101" s="1101"/>
      <c r="C101" s="1101"/>
      <c r="D101" s="1101"/>
      <c r="E101" s="1101"/>
      <c r="F101" s="1101"/>
      <c r="G101" s="450"/>
      <c r="H101" s="1101"/>
      <c r="I101" s="1101"/>
      <c r="J101" s="1101"/>
      <c r="K101" s="1233"/>
      <c r="L101" s="1233"/>
      <c r="M101" s="1233"/>
      <c r="N101" s="1233"/>
      <c r="O101" s="1233"/>
      <c r="P101" s="1233"/>
      <c r="Q101" s="1233"/>
      <c r="R101" s="1233"/>
      <c r="S101" s="138"/>
      <c r="T101" s="138"/>
      <c r="U101" s="138"/>
      <c r="V101" s="138"/>
      <c r="W101" s="138"/>
      <c r="X101" s="138"/>
    </row>
    <row r="102" spans="1:24" s="74" customFormat="1" ht="18" customHeight="1">
      <c r="A102" s="139"/>
      <c r="B102" s="1101"/>
      <c r="C102" s="1101"/>
      <c r="D102" s="1101"/>
      <c r="E102" s="1101"/>
      <c r="F102" s="1101"/>
      <c r="G102" s="450"/>
      <c r="H102" s="1101"/>
      <c r="I102" s="1101"/>
      <c r="J102" s="1101"/>
      <c r="K102" s="1233"/>
      <c r="L102" s="1233"/>
      <c r="M102" s="1233"/>
      <c r="N102" s="1233"/>
      <c r="O102" s="1233"/>
      <c r="P102" s="1233"/>
      <c r="Q102" s="1233"/>
      <c r="R102" s="1233"/>
      <c r="S102" s="138"/>
      <c r="T102" s="138"/>
      <c r="U102" s="138"/>
      <c r="V102" s="138"/>
      <c r="W102" s="138"/>
      <c r="X102" s="138"/>
    </row>
    <row r="103" spans="1:24" s="74" customFormat="1" ht="18" customHeight="1">
      <c r="A103" s="139"/>
      <c r="B103" s="929" t="s">
        <v>735</v>
      </c>
      <c r="C103" s="930"/>
      <c r="D103" s="930"/>
      <c r="E103" s="930"/>
      <c r="F103" s="930"/>
      <c r="G103" s="930"/>
      <c r="H103" s="930"/>
      <c r="I103" s="930"/>
      <c r="J103" s="930"/>
      <c r="K103" s="930"/>
      <c r="L103" s="930"/>
      <c r="M103" s="930"/>
      <c r="N103" s="930"/>
      <c r="O103" s="930"/>
      <c r="P103" s="930"/>
      <c r="Q103" s="930"/>
      <c r="R103" s="931"/>
      <c r="S103" s="138"/>
      <c r="T103" s="138"/>
      <c r="U103" s="138"/>
      <c r="V103" s="138"/>
      <c r="W103" s="138"/>
      <c r="X103" s="138"/>
    </row>
    <row r="104" spans="1:24" s="74" customFormat="1" ht="24" customHeight="1">
      <c r="A104" s="139"/>
      <c r="B104" s="1240">
        <f>COUNTIFS($B$98:$H$102,"&lt;&gt;")</f>
        <v>2</v>
      </c>
      <c r="C104" s="1241"/>
      <c r="D104" s="1241"/>
      <c r="E104" s="1241"/>
      <c r="F104" s="1241"/>
      <c r="G104" s="1241"/>
      <c r="H104" s="1241"/>
      <c r="I104" s="1241"/>
      <c r="J104" s="1242"/>
      <c r="K104" s="1080">
        <f>SUM(K98:R102)</f>
        <v>120000</v>
      </c>
      <c r="L104" s="1080"/>
      <c r="M104" s="1080"/>
      <c r="N104" s="1080"/>
      <c r="O104" s="1080"/>
      <c r="P104" s="1080"/>
      <c r="Q104" s="1080"/>
      <c r="R104" s="1080"/>
      <c r="S104" s="138"/>
      <c r="T104" s="138"/>
      <c r="U104" s="138"/>
      <c r="V104" s="138"/>
      <c r="W104" s="138"/>
      <c r="X104" s="138"/>
    </row>
    <row r="105" spans="1:24" s="74" customFormat="1" ht="18" customHeight="1">
      <c r="A105" s="139"/>
      <c r="B105" s="155"/>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row>
    <row r="107" spans="1:24" s="74" customFormat="1" ht="18" customHeight="1">
      <c r="A107" s="139" t="s">
        <v>478</v>
      </c>
      <c r="B107" s="138"/>
      <c r="C107" s="138"/>
      <c r="D107" s="138"/>
      <c r="E107" s="138"/>
      <c r="F107" s="138"/>
      <c r="G107" s="138"/>
      <c r="H107" s="138"/>
      <c r="I107" s="138"/>
      <c r="J107" s="138"/>
      <c r="K107" s="138"/>
      <c r="L107" s="138"/>
      <c r="M107" s="138"/>
      <c r="N107" s="138"/>
      <c r="O107" s="138"/>
      <c r="P107" s="138"/>
      <c r="Q107" s="138"/>
      <c r="R107" s="138"/>
      <c r="S107" s="307"/>
      <c r="T107" s="307"/>
      <c r="U107" s="307"/>
      <c r="V107" s="307"/>
      <c r="W107" s="307"/>
      <c r="X107" s="138"/>
    </row>
    <row r="108" spans="1:24" s="74" customFormat="1" ht="18" customHeight="1">
      <c r="A108" s="138"/>
      <c r="B108" s="1024" t="s">
        <v>479</v>
      </c>
      <c r="C108" s="1025"/>
      <c r="D108" s="1025"/>
      <c r="E108" s="1025"/>
      <c r="F108" s="1025"/>
      <c r="G108" s="1025"/>
      <c r="H108" s="1025"/>
      <c r="I108" s="1025"/>
      <c r="J108" s="1025"/>
      <c r="K108" s="1025"/>
      <c r="L108" s="1025"/>
      <c r="M108" s="1025"/>
      <c r="N108" s="1025"/>
      <c r="O108" s="1025"/>
      <c r="P108" s="1025"/>
      <c r="Q108" s="1025"/>
      <c r="R108" s="1025"/>
      <c r="S108" s="298"/>
      <c r="T108" s="299"/>
      <c r="U108" s="299"/>
      <c r="V108" s="299"/>
      <c r="W108" s="299"/>
      <c r="X108" s="138"/>
    </row>
    <row r="109" spans="1:24" s="74" customFormat="1" ht="18" customHeight="1">
      <c r="A109" s="138"/>
      <c r="B109" s="1086" t="s">
        <v>112</v>
      </c>
      <c r="C109" s="1087"/>
      <c r="D109" s="1087"/>
      <c r="E109" s="1087"/>
      <c r="F109" s="1087"/>
      <c r="G109" s="1087"/>
      <c r="H109" s="1087"/>
      <c r="I109" s="1087"/>
      <c r="J109" s="1088"/>
      <c r="K109" s="1029" t="s">
        <v>473</v>
      </c>
      <c r="L109" s="1089"/>
      <c r="M109" s="1031"/>
      <c r="N109" s="1029" t="s">
        <v>466</v>
      </c>
      <c r="O109" s="1091"/>
      <c r="P109" s="1029" t="s">
        <v>481</v>
      </c>
      <c r="Q109" s="1089"/>
      <c r="R109" s="1030"/>
      <c r="S109" s="300"/>
      <c r="T109" s="301"/>
      <c r="U109" s="301"/>
      <c r="V109" s="301"/>
      <c r="W109" s="302"/>
      <c r="X109" s="138"/>
    </row>
    <row r="110" spans="1:24" s="74" customFormat="1" ht="36" customHeight="1">
      <c r="A110" s="138"/>
      <c r="B110" s="1096" t="s">
        <v>102</v>
      </c>
      <c r="C110" s="1097"/>
      <c r="D110" s="1029" t="s">
        <v>119</v>
      </c>
      <c r="E110" s="1091"/>
      <c r="F110" s="1098" t="s">
        <v>103</v>
      </c>
      <c r="G110" s="1030"/>
      <c r="H110" s="1031"/>
      <c r="I110" s="1029" t="s">
        <v>104</v>
      </c>
      <c r="J110" s="1091"/>
      <c r="K110" s="1037"/>
      <c r="L110" s="1090"/>
      <c r="M110" s="1039"/>
      <c r="N110" s="1092"/>
      <c r="O110" s="1093"/>
      <c r="P110" s="1037"/>
      <c r="Q110" s="1090"/>
      <c r="R110" s="1090"/>
      <c r="S110" s="300"/>
      <c r="T110" s="301"/>
      <c r="U110" s="302"/>
      <c r="V110" s="302"/>
      <c r="W110" s="302"/>
      <c r="X110" s="138"/>
    </row>
    <row r="111" spans="1:24" s="74" customFormat="1" ht="18" customHeight="1">
      <c r="A111" s="138"/>
      <c r="B111" s="1099">
        <f>ROUNDDOWN(SUMIFS(別紙２①!$F$18:$F$105,別紙２①!$E$18:$E$105,"田",別紙２①!$N$18:$N$105,"〇"),0)</f>
        <v>0</v>
      </c>
      <c r="C111" s="1100"/>
      <c r="D111" s="1099">
        <f>ROUNDDOWN(SUMIFS(別紙２①!$F$18:$F$105,別紙２①!$E$18:$E$105,"畑",別紙２①!$N$18:$N$105,"〇"),0)</f>
        <v>0</v>
      </c>
      <c r="E111" s="1100"/>
      <c r="F111" s="1099">
        <f>ROUNDDOWN(SUMIFS(別紙２①!$F$18:$F$105,別紙２①!$E$18:$E$105,"草地",別紙２①!$N$18:$N$105,"〇"),0)</f>
        <v>0</v>
      </c>
      <c r="G111" s="1115"/>
      <c r="H111" s="1100"/>
      <c r="I111" s="1099">
        <f>ROUNDDOWN(SUMIFS(別紙２①!$F$18:$F$105,別紙２①!$E$18:$E$105,"採草放牧地",別紙２①!$N$18:$N$105,"〇"),0)</f>
        <v>0</v>
      </c>
      <c r="J111" s="1100"/>
      <c r="K111" s="1116">
        <v>5000</v>
      </c>
      <c r="L111" s="1117"/>
      <c r="M111" s="1118"/>
      <c r="N111" s="1099">
        <f>ROUNDDOWN((B111+D111+F111+I111)*K111/1000,0)</f>
        <v>0</v>
      </c>
      <c r="O111" s="1100"/>
      <c r="P111" s="1113">
        <f>IF(N111&lt;S111,N111,S111)</f>
        <v>0</v>
      </c>
      <c r="Q111" s="1114"/>
      <c r="R111" s="1114"/>
      <c r="S111" s="309">
        <v>2000000</v>
      </c>
      <c r="T111" s="308"/>
      <c r="U111" s="305"/>
      <c r="V111" s="305"/>
      <c r="W111" s="305"/>
      <c r="X111" s="138"/>
    </row>
    <row r="112" spans="1:24" s="74" customFormat="1" ht="15" customHeight="1">
      <c r="A112" s="139"/>
      <c r="B112" s="1028" t="s">
        <v>462</v>
      </c>
      <c r="C112" s="1028"/>
      <c r="D112" s="1028"/>
      <c r="E112" s="1028"/>
      <c r="F112" s="1028"/>
      <c r="G112" s="1028"/>
      <c r="H112" s="1028"/>
      <c r="I112" s="1028"/>
      <c r="J112" s="1028"/>
      <c r="K112" s="1028"/>
      <c r="L112" s="1028"/>
      <c r="M112" s="1028"/>
      <c r="N112" s="1028"/>
      <c r="O112" s="1028"/>
      <c r="P112" s="1028"/>
      <c r="Q112" s="1028"/>
      <c r="R112" s="1028"/>
      <c r="S112" s="1028"/>
      <c r="T112" s="1028"/>
      <c r="U112" s="1028"/>
      <c r="V112" s="1028"/>
      <c r="W112" s="1028"/>
      <c r="X112" s="1028"/>
    </row>
    <row r="113" spans="1:24" s="74" customFormat="1" ht="15" customHeight="1">
      <c r="A113" s="139"/>
      <c r="B113" s="1028" t="s">
        <v>480</v>
      </c>
      <c r="C113" s="1028"/>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row>
    <row r="114" spans="1:24" s="74" customFormat="1" ht="18" customHeight="1">
      <c r="A114" s="139"/>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row>
    <row r="115" spans="1:24" s="74" customFormat="1" ht="18" customHeight="1">
      <c r="A115" s="139"/>
      <c r="B115" s="138"/>
      <c r="C115" s="138"/>
      <c r="D115" s="138"/>
      <c r="E115" s="138"/>
      <c r="F115" s="138"/>
      <c r="G115" s="138"/>
      <c r="H115" s="138"/>
      <c r="I115" s="138"/>
      <c r="J115" s="138"/>
      <c r="K115" s="138"/>
      <c r="L115" s="138"/>
      <c r="M115" s="138"/>
      <c r="N115" s="138"/>
      <c r="O115" s="138"/>
      <c r="P115" s="138"/>
      <c r="Q115" s="138"/>
      <c r="R115" s="138"/>
      <c r="S115" s="307"/>
      <c r="T115" s="307"/>
      <c r="U115" s="307"/>
      <c r="V115" s="307"/>
      <c r="W115" s="307"/>
      <c r="X115" s="138"/>
    </row>
    <row r="116" spans="1:24" s="74" customFormat="1" ht="18" customHeight="1">
      <c r="A116" s="139" t="s">
        <v>482</v>
      </c>
      <c r="B116" s="138"/>
      <c r="C116" s="138"/>
      <c r="D116" s="138"/>
      <c r="E116" s="138"/>
      <c r="F116" s="138"/>
      <c r="G116" s="138"/>
      <c r="H116" s="138"/>
      <c r="I116" s="138"/>
      <c r="J116" s="138"/>
      <c r="K116" s="138"/>
      <c r="L116" s="138"/>
      <c r="M116" s="138"/>
      <c r="N116" s="138"/>
      <c r="O116" s="138"/>
      <c r="P116" s="138"/>
      <c r="Q116" s="138"/>
      <c r="R116" s="138"/>
      <c r="S116" s="307"/>
      <c r="T116" s="307"/>
      <c r="U116" s="307"/>
      <c r="V116" s="307"/>
      <c r="W116" s="307"/>
      <c r="X116" s="138"/>
    </row>
    <row r="117" spans="1:24" s="74" customFormat="1" ht="18" customHeight="1">
      <c r="A117" s="138"/>
      <c r="B117" s="1024" t="s">
        <v>484</v>
      </c>
      <c r="C117" s="1025"/>
      <c r="D117" s="1025"/>
      <c r="E117" s="1025"/>
      <c r="F117" s="1025"/>
      <c r="G117" s="1025"/>
      <c r="H117" s="1025"/>
      <c r="I117" s="1025"/>
      <c r="J117" s="1025"/>
      <c r="K117" s="1025"/>
      <c r="L117" s="1025"/>
      <c r="M117" s="1025"/>
      <c r="N117" s="1025"/>
      <c r="O117" s="1025"/>
      <c r="P117" s="1025"/>
      <c r="Q117" s="1025"/>
      <c r="R117" s="1026"/>
      <c r="S117" s="299"/>
      <c r="T117" s="299"/>
      <c r="U117" s="299"/>
      <c r="V117" s="299"/>
      <c r="W117" s="299"/>
      <c r="X117" s="138"/>
    </row>
    <row r="118" spans="1:24" s="74" customFormat="1" ht="18" customHeight="1">
      <c r="A118" s="138"/>
      <c r="B118" s="1086" t="s">
        <v>112</v>
      </c>
      <c r="C118" s="1087"/>
      <c r="D118" s="1087"/>
      <c r="E118" s="1087"/>
      <c r="F118" s="1087"/>
      <c r="G118" s="1087"/>
      <c r="H118" s="1087"/>
      <c r="I118" s="1087"/>
      <c r="J118" s="1088"/>
      <c r="K118" s="1029" t="s">
        <v>473</v>
      </c>
      <c r="L118" s="1089"/>
      <c r="M118" s="1031"/>
      <c r="N118" s="1029" t="s">
        <v>466</v>
      </c>
      <c r="O118" s="1091"/>
      <c r="P118" s="1029" t="s">
        <v>481</v>
      </c>
      <c r="Q118" s="1089"/>
      <c r="R118" s="1031"/>
      <c r="S118" s="300"/>
      <c r="T118" s="301"/>
      <c r="U118" s="301"/>
      <c r="V118" s="301"/>
      <c r="W118" s="302"/>
      <c r="X118" s="138"/>
    </row>
    <row r="119" spans="1:24" s="74" customFormat="1" ht="36" customHeight="1">
      <c r="A119" s="138"/>
      <c r="B119" s="1096" t="s">
        <v>102</v>
      </c>
      <c r="C119" s="1097"/>
      <c r="D119" s="1029" t="s">
        <v>119</v>
      </c>
      <c r="E119" s="1091"/>
      <c r="F119" s="1098" t="s">
        <v>103</v>
      </c>
      <c r="G119" s="1030"/>
      <c r="H119" s="1031"/>
      <c r="I119" s="1029" t="s">
        <v>104</v>
      </c>
      <c r="J119" s="1091"/>
      <c r="K119" s="1037"/>
      <c r="L119" s="1090"/>
      <c r="M119" s="1039"/>
      <c r="N119" s="1092"/>
      <c r="O119" s="1093"/>
      <c r="P119" s="1037"/>
      <c r="Q119" s="1090"/>
      <c r="R119" s="1039"/>
      <c r="S119" s="300"/>
      <c r="T119" s="301"/>
      <c r="U119" s="302"/>
      <c r="V119" s="302"/>
      <c r="W119" s="302"/>
      <c r="X119" s="138"/>
    </row>
    <row r="120" spans="1:24" s="74" customFormat="1" ht="18" customHeight="1">
      <c r="A120" s="138"/>
      <c r="B120" s="1099">
        <f>ROUNDDOWN(SUMIFS(別紙２①!$F$18:$F$105,別紙２①!$E$18:$E$105,"田",別紙２①!$O$18:$O$105,"〇"),0)</f>
        <v>0</v>
      </c>
      <c r="C120" s="1100"/>
      <c r="D120" s="1099">
        <f>ROUNDDOWN(SUMIFS(別紙２①!$F$18:$F$105,別紙２①!$E$18:$E$105,"畑",別紙２①!$O$18:$O$105,"〇"),0)</f>
        <v>869</v>
      </c>
      <c r="E120" s="1100"/>
      <c r="F120" s="1099">
        <f>ROUNDDOWN(SUMIFS(別紙２①!$F$18:$F$105,別紙２①!$E$18:$E$105,"草地",別紙２①!$O$18:$O$105,"〇"),0)</f>
        <v>120</v>
      </c>
      <c r="G120" s="1115"/>
      <c r="H120" s="1100"/>
      <c r="I120" s="1099">
        <f>ROUNDDOWN(SUMIFS(別紙２①!$F$18:$F$105,別紙２①!$E$18:$E$105,"採草放牧地",別紙２①!$O$18:$O$105,"〇"),0)</f>
        <v>220</v>
      </c>
      <c r="J120" s="1100"/>
      <c r="K120" s="1105">
        <v>3000</v>
      </c>
      <c r="L120" s="1106"/>
      <c r="M120" s="1107"/>
      <c r="N120" s="1099">
        <f>ROUNDDOWN((B120+D120+F120+I120)*K120/1000,0)</f>
        <v>3627</v>
      </c>
      <c r="O120" s="1100"/>
      <c r="P120" s="1113">
        <f>IF(N120&lt;S120,N120,S120)</f>
        <v>3627</v>
      </c>
      <c r="Q120" s="1114"/>
      <c r="R120" s="1120"/>
      <c r="S120" s="309">
        <v>2000000</v>
      </c>
      <c r="T120" s="308"/>
      <c r="U120" s="305"/>
      <c r="V120" s="305"/>
      <c r="W120" s="305"/>
      <c r="X120" s="138"/>
    </row>
    <row r="121" spans="1:24" s="74" customFormat="1" ht="13.9" customHeight="1">
      <c r="A121" s="139"/>
      <c r="B121" s="1028" t="s">
        <v>483</v>
      </c>
      <c r="C121" s="1028"/>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row>
    <row r="122" spans="1:24" s="74" customFormat="1" ht="13.9" customHeight="1">
      <c r="A122" s="139"/>
      <c r="B122" s="1028" t="s">
        <v>480</v>
      </c>
      <c r="C122" s="1028"/>
      <c r="D122" s="1028"/>
      <c r="E122" s="1028"/>
      <c r="F122" s="1028"/>
      <c r="G122" s="1028"/>
      <c r="H122" s="1028"/>
      <c r="I122" s="1028"/>
      <c r="J122" s="1028"/>
      <c r="K122" s="1028"/>
      <c r="L122" s="1028"/>
      <c r="M122" s="1028"/>
      <c r="N122" s="1028"/>
      <c r="O122" s="1028"/>
      <c r="P122" s="1028"/>
      <c r="Q122" s="1028"/>
      <c r="R122" s="1028"/>
      <c r="S122" s="1028"/>
      <c r="T122" s="1028"/>
      <c r="U122" s="1028"/>
      <c r="V122" s="1028"/>
      <c r="W122" s="1028"/>
      <c r="X122" s="1028"/>
    </row>
    <row r="123" spans="1:24" s="74" customFormat="1" ht="13.9" customHeight="1">
      <c r="A123" s="139"/>
      <c r="B123" s="1028"/>
      <c r="C123" s="1028"/>
      <c r="D123" s="1028"/>
      <c r="E123" s="1028"/>
      <c r="F123" s="1028"/>
      <c r="G123" s="1028"/>
      <c r="H123" s="1028"/>
      <c r="I123" s="1028"/>
      <c r="J123" s="1028"/>
      <c r="K123" s="1028"/>
      <c r="L123" s="1028"/>
      <c r="M123" s="1028"/>
      <c r="N123" s="1028"/>
      <c r="O123" s="1028"/>
      <c r="P123" s="1028"/>
      <c r="Q123" s="1028"/>
      <c r="R123" s="1028"/>
      <c r="S123" s="1028"/>
      <c r="T123" s="1028"/>
      <c r="U123" s="1028"/>
      <c r="V123" s="1028"/>
      <c r="W123" s="1028"/>
      <c r="X123" s="102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374</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t="s">
        <v>121</v>
      </c>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8" customHeight="1">
      <c r="A128" s="139"/>
      <c r="B128" s="138" t="s">
        <v>122</v>
      </c>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2" customHeight="1">
      <c r="A129" s="139"/>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row>
    <row r="130" spans="1:25" s="74" customFormat="1" ht="18" customHeight="1">
      <c r="A130" s="157"/>
      <c r="B130" s="951"/>
      <c r="C130" s="951"/>
      <c r="D130" s="1119" t="s">
        <v>123</v>
      </c>
      <c r="E130" s="1042"/>
      <c r="F130" s="1042"/>
      <c r="G130" s="1042"/>
      <c r="H130" s="1042"/>
      <c r="I130" s="1042"/>
      <c r="J130" s="1042"/>
      <c r="K130" s="1042"/>
      <c r="L130" s="1042"/>
      <c r="M130" s="1042"/>
      <c r="N130" s="1042"/>
      <c r="O130" s="1042"/>
      <c r="P130" s="1042"/>
      <c r="Q130" s="1042"/>
      <c r="R130" s="1042"/>
      <c r="S130" s="1042"/>
      <c r="T130" s="1042"/>
      <c r="U130" s="1042"/>
      <c r="V130" s="1042"/>
      <c r="W130" s="1042"/>
      <c r="X130" s="1043"/>
      <c r="Y130" s="77"/>
    </row>
    <row r="131" spans="1:25" s="74" customFormat="1" ht="36" customHeight="1">
      <c r="A131" s="157"/>
      <c r="B131" s="942" t="s">
        <v>99</v>
      </c>
      <c r="C131" s="942"/>
      <c r="D131" s="1128" t="s">
        <v>124</v>
      </c>
      <c r="E131" s="1128"/>
      <c r="F131" s="1128"/>
      <c r="G131" s="1128"/>
      <c r="H131" s="1128"/>
      <c r="I131" s="1128"/>
      <c r="J131" s="1128"/>
      <c r="K131" s="1128"/>
      <c r="L131" s="1128"/>
      <c r="M131" s="1128"/>
      <c r="N131" s="1128"/>
      <c r="O131" s="1128"/>
      <c r="P131" s="1128"/>
      <c r="Q131" s="1128"/>
      <c r="R131" s="1128"/>
      <c r="S131" s="1128"/>
      <c r="T131" s="1128"/>
      <c r="U131" s="1128"/>
      <c r="V131" s="1128"/>
      <c r="W131" s="1128"/>
      <c r="X131" s="1129"/>
      <c r="Y131" s="77"/>
    </row>
    <row r="132" spans="1:25" s="74" customFormat="1" ht="36" customHeight="1">
      <c r="A132" s="157"/>
      <c r="B132" s="942" t="s">
        <v>99</v>
      </c>
      <c r="C132" s="942"/>
      <c r="D132" s="1128" t="s">
        <v>125</v>
      </c>
      <c r="E132" s="1128"/>
      <c r="F132" s="1128"/>
      <c r="G132" s="1128"/>
      <c r="H132" s="1128"/>
      <c r="I132" s="1128"/>
      <c r="J132" s="1128"/>
      <c r="K132" s="1128"/>
      <c r="L132" s="1128"/>
      <c r="M132" s="1128"/>
      <c r="N132" s="1128"/>
      <c r="O132" s="1128"/>
      <c r="P132" s="1128"/>
      <c r="Q132" s="1128"/>
      <c r="R132" s="1128"/>
      <c r="S132" s="1128"/>
      <c r="T132" s="1128"/>
      <c r="U132" s="1128"/>
      <c r="V132" s="1128"/>
      <c r="W132" s="1128"/>
      <c r="X132" s="1129"/>
      <c r="Y132" s="77"/>
    </row>
    <row r="133" spans="1:25" s="74" customFormat="1" ht="36" customHeight="1">
      <c r="A133" s="157"/>
      <c r="B133" s="942"/>
      <c r="C133" s="942"/>
      <c r="D133" s="1130" t="s">
        <v>126</v>
      </c>
      <c r="E133" s="1130"/>
      <c r="F133" s="1130"/>
      <c r="G133" s="1130"/>
      <c r="H133" s="1130"/>
      <c r="I133" s="1130"/>
      <c r="J133" s="1130"/>
      <c r="K133" s="1130"/>
      <c r="L133" s="1130"/>
      <c r="M133" s="1130"/>
      <c r="N133" s="1130"/>
      <c r="O133" s="1130"/>
      <c r="P133" s="1130"/>
      <c r="Q133" s="1130"/>
      <c r="R133" s="1130"/>
      <c r="S133" s="1130"/>
      <c r="T133" s="1130"/>
      <c r="U133" s="1130"/>
      <c r="V133" s="1130"/>
      <c r="W133" s="1130"/>
      <c r="X133" s="1125"/>
      <c r="Y133" s="77"/>
    </row>
    <row r="134" spans="1:25" s="74" customFormat="1" ht="21.75" customHeight="1">
      <c r="A134" s="157"/>
      <c r="B134" s="942"/>
      <c r="C134" s="942"/>
      <c r="D134" s="1121" t="s">
        <v>1146</v>
      </c>
      <c r="E134" s="1122"/>
      <c r="F134" s="1122"/>
      <c r="G134" s="1122"/>
      <c r="H134" s="1122"/>
      <c r="I134" s="1122"/>
      <c r="J134" s="1122"/>
      <c r="K134" s="1122"/>
      <c r="L134" s="1122"/>
      <c r="M134" s="1122"/>
      <c r="N134" s="1122"/>
      <c r="O134" s="1122"/>
      <c r="P134" s="1122"/>
      <c r="Q134" s="1122"/>
      <c r="R134" s="1122"/>
      <c r="S134" s="1122"/>
      <c r="T134" s="1122"/>
      <c r="U134" s="1122"/>
      <c r="V134" s="1122"/>
      <c r="W134" s="1122"/>
      <c r="X134" s="1123"/>
      <c r="Y134" s="77"/>
    </row>
    <row r="135" spans="1:25" s="74" customFormat="1" ht="46.5" customHeight="1">
      <c r="A135" s="139"/>
      <c r="B135" s="942"/>
      <c r="C135" s="942"/>
      <c r="D135" s="1131" t="s">
        <v>1147</v>
      </c>
      <c r="E135" s="1132"/>
      <c r="F135" s="1132"/>
      <c r="G135" s="1132"/>
      <c r="H135" s="1132"/>
      <c r="I135" s="1132"/>
      <c r="J135" s="1132"/>
      <c r="K135" s="1132"/>
      <c r="L135" s="1132"/>
      <c r="M135" s="1132"/>
      <c r="N135" s="1132"/>
      <c r="O135" s="1132"/>
      <c r="P135" s="1132"/>
      <c r="Q135" s="1132"/>
      <c r="R135" s="1132"/>
      <c r="S135" s="1132"/>
      <c r="T135" s="1132"/>
      <c r="U135" s="1132"/>
      <c r="V135" s="1132"/>
      <c r="W135" s="1132"/>
      <c r="X135" s="1133"/>
    </row>
    <row r="136" spans="1:25" s="74" customFormat="1" ht="18" customHeight="1">
      <c r="A136" s="139"/>
      <c r="B136" s="155" t="s">
        <v>127</v>
      </c>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row>
    <row r="137" spans="1:25" s="576" customFormat="1" ht="37.5" customHeight="1">
      <c r="A137" s="574"/>
      <c r="B137" s="575" t="s">
        <v>128</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row>
    <row r="138" spans="1:25" s="74" customFormat="1" ht="36" customHeight="1">
      <c r="A138" s="139"/>
      <c r="B138" s="1124" t="s">
        <v>129</v>
      </c>
      <c r="C138" s="1124"/>
      <c r="D138" s="1124"/>
      <c r="E138" s="1124"/>
      <c r="F138" s="1124"/>
      <c r="G138" s="1124"/>
      <c r="H138" s="1124"/>
      <c r="I138" s="1124"/>
      <c r="J138" s="1124"/>
      <c r="K138" s="1124"/>
      <c r="L138" s="1124"/>
      <c r="M138" s="1124"/>
      <c r="N138" s="1124"/>
      <c r="O138" s="1124"/>
      <c r="P138" s="1124"/>
      <c r="Q138" s="1124"/>
      <c r="R138" s="1124"/>
      <c r="S138" s="1124"/>
      <c r="T138" s="1124"/>
      <c r="U138" s="1124"/>
      <c r="V138" s="1124"/>
      <c r="W138" s="1124"/>
      <c r="X138" s="1124"/>
    </row>
    <row r="139" spans="1:25" s="74" customFormat="1" ht="18" customHeight="1">
      <c r="A139" s="139"/>
      <c r="B139" s="1036" t="s">
        <v>130</v>
      </c>
      <c r="C139" s="1036"/>
      <c r="D139" s="946"/>
      <c r="E139" s="946"/>
      <c r="F139" s="946"/>
      <c r="G139" s="946"/>
      <c r="H139" s="946"/>
      <c r="I139" s="946"/>
      <c r="J139" s="946"/>
      <c r="K139" s="946"/>
      <c r="L139" s="946"/>
      <c r="M139" s="946"/>
      <c r="N139" s="1036" t="s">
        <v>131</v>
      </c>
      <c r="O139" s="1036"/>
      <c r="P139" s="1036"/>
      <c r="Q139" s="1036"/>
      <c r="R139" s="1036"/>
      <c r="S139" s="1036"/>
      <c r="T139" s="1036"/>
      <c r="U139" s="1036"/>
      <c r="V139" s="1036"/>
      <c r="W139" s="1036"/>
      <c r="X139" s="158"/>
    </row>
    <row r="140" spans="1:25" s="74" customFormat="1" ht="36" customHeight="1">
      <c r="A140" s="139"/>
      <c r="B140" s="942" t="s">
        <v>99</v>
      </c>
      <c r="C140" s="942"/>
      <c r="D140" s="1125" t="s">
        <v>132</v>
      </c>
      <c r="E140" s="1126"/>
      <c r="F140" s="1126"/>
      <c r="G140" s="1126"/>
      <c r="H140" s="1126"/>
      <c r="I140" s="1126"/>
      <c r="J140" s="1126"/>
      <c r="K140" s="1126"/>
      <c r="L140" s="1127"/>
      <c r="M140" s="1127"/>
      <c r="N140" s="950"/>
      <c r="O140" s="950"/>
      <c r="P140" s="950"/>
      <c r="Q140" s="950"/>
      <c r="R140" s="950"/>
      <c r="S140" s="950"/>
      <c r="T140" s="950"/>
      <c r="U140" s="950"/>
      <c r="V140" s="950"/>
      <c r="W140" s="950"/>
      <c r="X140" s="138"/>
    </row>
    <row r="141" spans="1:25" s="74" customFormat="1" ht="36" customHeight="1">
      <c r="A141" s="139"/>
      <c r="B141" s="942"/>
      <c r="C141" s="942"/>
      <c r="D141" s="1125" t="s">
        <v>133</v>
      </c>
      <c r="E141" s="1126"/>
      <c r="F141" s="1126"/>
      <c r="G141" s="1126"/>
      <c r="H141" s="1126"/>
      <c r="I141" s="1126"/>
      <c r="J141" s="1126"/>
      <c r="K141" s="1126"/>
      <c r="L141" s="1127"/>
      <c r="M141" s="1127"/>
      <c r="N141" s="1134"/>
      <c r="O141" s="1134"/>
      <c r="P141" s="1134"/>
      <c r="Q141" s="1134"/>
      <c r="R141" s="1134"/>
      <c r="S141" s="1134"/>
      <c r="T141" s="1134"/>
      <c r="U141" s="1134"/>
      <c r="V141" s="1134"/>
      <c r="W141" s="1134"/>
      <c r="X141" s="138"/>
    </row>
    <row r="142" spans="1:25" s="74" customFormat="1" ht="36" customHeight="1">
      <c r="A142" s="139"/>
      <c r="B142" s="942"/>
      <c r="C142" s="942"/>
      <c r="D142" s="1125" t="s">
        <v>134</v>
      </c>
      <c r="E142" s="1126"/>
      <c r="F142" s="1126"/>
      <c r="G142" s="1126"/>
      <c r="H142" s="1126"/>
      <c r="I142" s="1126"/>
      <c r="J142" s="1126"/>
      <c r="K142" s="1126"/>
      <c r="L142" s="1127"/>
      <c r="M142" s="1127"/>
      <c r="N142" s="1134"/>
      <c r="O142" s="1134"/>
      <c r="P142" s="1134"/>
      <c r="Q142" s="1134"/>
      <c r="R142" s="1134"/>
      <c r="S142" s="1134"/>
      <c r="T142" s="1134"/>
      <c r="U142" s="1134"/>
      <c r="V142" s="1134"/>
      <c r="W142" s="1134"/>
      <c r="X142" s="138"/>
    </row>
    <row r="143" spans="1:25" s="74" customFormat="1" ht="36" customHeight="1">
      <c r="A143" s="139"/>
      <c r="B143" s="942"/>
      <c r="C143" s="942"/>
      <c r="D143" s="1125" t="s">
        <v>135</v>
      </c>
      <c r="E143" s="1126"/>
      <c r="F143" s="1126"/>
      <c r="G143" s="1126"/>
      <c r="H143" s="1126"/>
      <c r="I143" s="1126"/>
      <c r="J143" s="1126"/>
      <c r="K143" s="1126"/>
      <c r="L143" s="1127"/>
      <c r="M143" s="1127"/>
      <c r="N143" s="950"/>
      <c r="O143" s="950"/>
      <c r="P143" s="950"/>
      <c r="Q143" s="950"/>
      <c r="R143" s="950"/>
      <c r="S143" s="950"/>
      <c r="T143" s="950"/>
      <c r="U143" s="950"/>
      <c r="V143" s="950"/>
      <c r="W143" s="950"/>
      <c r="X143" s="138"/>
    </row>
    <row r="144" spans="1:25" s="74" customFormat="1" ht="36" customHeight="1">
      <c r="A144" s="139"/>
      <c r="B144" s="942"/>
      <c r="C144" s="942"/>
      <c r="D144" s="1125" t="s">
        <v>136</v>
      </c>
      <c r="E144" s="1126"/>
      <c r="F144" s="1126"/>
      <c r="G144" s="1126"/>
      <c r="H144" s="1126"/>
      <c r="I144" s="1126"/>
      <c r="J144" s="1126"/>
      <c r="K144" s="1126"/>
      <c r="L144" s="1127"/>
      <c r="M144" s="1127"/>
      <c r="N144" s="1134"/>
      <c r="O144" s="1134"/>
      <c r="P144" s="1134"/>
      <c r="Q144" s="1134"/>
      <c r="R144" s="1134"/>
      <c r="S144" s="1134"/>
      <c r="T144" s="1134"/>
      <c r="U144" s="1134"/>
      <c r="V144" s="1134"/>
      <c r="W144" s="1134"/>
      <c r="X144" s="138"/>
    </row>
    <row r="145" spans="1:24" s="74" customFormat="1" ht="36" customHeight="1">
      <c r="A145" s="139"/>
      <c r="B145" s="942"/>
      <c r="C145" s="942"/>
      <c r="D145" s="1125" t="s">
        <v>137</v>
      </c>
      <c r="E145" s="1126"/>
      <c r="F145" s="1126"/>
      <c r="G145" s="1126"/>
      <c r="H145" s="1126"/>
      <c r="I145" s="1126"/>
      <c r="J145" s="1126"/>
      <c r="K145" s="1126"/>
      <c r="L145" s="1127"/>
      <c r="M145" s="1127"/>
      <c r="N145" s="1134"/>
      <c r="O145" s="1134"/>
      <c r="P145" s="1134"/>
      <c r="Q145" s="1134"/>
      <c r="R145" s="1134"/>
      <c r="S145" s="1134"/>
      <c r="T145" s="1134"/>
      <c r="U145" s="1134"/>
      <c r="V145" s="1134"/>
      <c r="W145" s="1134"/>
      <c r="X145" s="138"/>
    </row>
    <row r="146" spans="1:24" s="74" customFormat="1" ht="36" customHeight="1">
      <c r="A146" s="139"/>
      <c r="B146" s="942"/>
      <c r="C146" s="942"/>
      <c r="D146" s="1125" t="s">
        <v>138</v>
      </c>
      <c r="E146" s="1126"/>
      <c r="F146" s="1126"/>
      <c r="G146" s="1126"/>
      <c r="H146" s="1126"/>
      <c r="I146" s="1126"/>
      <c r="J146" s="1126"/>
      <c r="K146" s="1126"/>
      <c r="L146" s="1127"/>
      <c r="M146" s="1127"/>
      <c r="N146" s="1134"/>
      <c r="O146" s="1134"/>
      <c r="P146" s="1134"/>
      <c r="Q146" s="1134"/>
      <c r="R146" s="1134"/>
      <c r="S146" s="1134"/>
      <c r="T146" s="1134"/>
      <c r="U146" s="1134"/>
      <c r="V146" s="1134"/>
      <c r="W146" s="1134"/>
      <c r="X146" s="138"/>
    </row>
    <row r="147" spans="1:24" s="74" customFormat="1" ht="36" customHeight="1">
      <c r="A147" s="139"/>
      <c r="B147" s="942" t="s">
        <v>99</v>
      </c>
      <c r="C147" s="942"/>
      <c r="D147" s="1125" t="s">
        <v>139</v>
      </c>
      <c r="E147" s="1126"/>
      <c r="F147" s="1126"/>
      <c r="G147" s="1126"/>
      <c r="H147" s="1126"/>
      <c r="I147" s="1126"/>
      <c r="J147" s="1126"/>
      <c r="K147" s="1126"/>
      <c r="L147" s="1127"/>
      <c r="M147" s="1127"/>
      <c r="N147" s="950" t="s">
        <v>423</v>
      </c>
      <c r="O147" s="950"/>
      <c r="P147" s="950"/>
      <c r="Q147" s="950"/>
      <c r="R147" s="950"/>
      <c r="S147" s="950"/>
      <c r="T147" s="950"/>
      <c r="U147" s="950"/>
      <c r="V147" s="950"/>
      <c r="W147" s="950"/>
      <c r="X147" s="138"/>
    </row>
    <row r="148" spans="1:24" s="74" customFormat="1" ht="36" customHeight="1">
      <c r="A148" s="139"/>
      <c r="B148" s="942"/>
      <c r="C148" s="942"/>
      <c r="D148" s="1125" t="s">
        <v>140</v>
      </c>
      <c r="E148" s="1126"/>
      <c r="F148" s="1126"/>
      <c r="G148" s="1126"/>
      <c r="H148" s="1126"/>
      <c r="I148" s="1126"/>
      <c r="J148" s="1126"/>
      <c r="K148" s="1126"/>
      <c r="L148" s="1127"/>
      <c r="M148" s="1127"/>
      <c r="N148" s="1134"/>
      <c r="O148" s="1134"/>
      <c r="P148" s="1134"/>
      <c r="Q148" s="1134"/>
      <c r="R148" s="1134"/>
      <c r="S148" s="1134"/>
      <c r="T148" s="1134"/>
      <c r="U148" s="1134"/>
      <c r="V148" s="1134"/>
      <c r="W148" s="1134"/>
      <c r="X148" s="138"/>
    </row>
    <row r="149" spans="1:24" s="74" customFormat="1" ht="21" customHeight="1">
      <c r="A149" s="139"/>
      <c r="B149" s="1143"/>
      <c r="C149" s="1144"/>
      <c r="D149" s="1135" t="s">
        <v>1149</v>
      </c>
      <c r="E149" s="1136"/>
      <c r="F149" s="1136"/>
      <c r="G149" s="1136"/>
      <c r="H149" s="1136"/>
      <c r="I149" s="1136"/>
      <c r="J149" s="1136"/>
      <c r="K149" s="1136"/>
      <c r="L149" s="1121"/>
      <c r="M149" s="1121"/>
      <c r="N149" s="1137" t="s">
        <v>1150</v>
      </c>
      <c r="O149" s="1138"/>
      <c r="P149" s="1138"/>
      <c r="Q149" s="1138"/>
      <c r="R149" s="1138"/>
      <c r="S149" s="1138"/>
      <c r="T149" s="1138"/>
      <c r="U149" s="1138"/>
      <c r="V149" s="1138"/>
      <c r="W149" s="1138"/>
      <c r="X149" s="138"/>
    </row>
    <row r="150" spans="1:24" s="74" customFormat="1" ht="54" customHeight="1">
      <c r="A150" s="139"/>
      <c r="B150" s="1145"/>
      <c r="C150" s="1146"/>
      <c r="D150" s="1147" t="s">
        <v>1148</v>
      </c>
      <c r="E150" s="1148"/>
      <c r="F150" s="1148"/>
      <c r="G150" s="1148"/>
      <c r="H150" s="1148"/>
      <c r="I150" s="1148"/>
      <c r="J150" s="1148"/>
      <c r="K150" s="1148"/>
      <c r="L150" s="1149"/>
      <c r="M150" s="1149"/>
      <c r="N150" s="1150"/>
      <c r="O150" s="1150"/>
      <c r="P150" s="1150"/>
      <c r="Q150" s="1150"/>
      <c r="R150" s="1150"/>
      <c r="S150" s="1150"/>
      <c r="T150" s="1150"/>
      <c r="U150" s="1150"/>
      <c r="V150" s="1150"/>
      <c r="W150" s="1150"/>
      <c r="X150" s="138"/>
    </row>
    <row r="151" spans="1:24" s="74" customFormat="1" ht="18" customHeight="1">
      <c r="A151" s="139"/>
      <c r="B151" s="155" t="s">
        <v>141</v>
      </c>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404</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18" customHeight="1">
      <c r="A154" s="139" t="s">
        <v>142</v>
      </c>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row>
    <row r="155" spans="1:24" s="74" customFormat="1" ht="45.75" customHeight="1" thickBot="1">
      <c r="A155" s="139"/>
      <c r="B155" s="1124" t="s">
        <v>143</v>
      </c>
      <c r="C155" s="1124"/>
      <c r="D155" s="1124"/>
      <c r="E155" s="1124"/>
      <c r="F155" s="1124"/>
      <c r="G155" s="1124"/>
      <c r="H155" s="1124"/>
      <c r="I155" s="1124"/>
      <c r="J155" s="1124"/>
      <c r="K155" s="1124"/>
      <c r="L155" s="1124"/>
      <c r="M155" s="1124"/>
      <c r="N155" s="1124"/>
      <c r="O155" s="1124"/>
      <c r="P155" s="1124"/>
      <c r="Q155" s="1124"/>
      <c r="R155" s="1124"/>
      <c r="S155" s="1124"/>
      <c r="T155" s="1124"/>
      <c r="U155" s="1124"/>
      <c r="V155" s="1124"/>
      <c r="W155" s="1124"/>
      <c r="X155" s="1124"/>
    </row>
    <row r="156" spans="1:24" s="76" customFormat="1" ht="36" customHeight="1" thickBot="1">
      <c r="A156" s="1141" t="s">
        <v>873</v>
      </c>
      <c r="B156" s="1142"/>
      <c r="C156" s="1139" t="s">
        <v>408</v>
      </c>
      <c r="D156" s="1139"/>
      <c r="E156" s="1139"/>
      <c r="F156" s="1139"/>
      <c r="G156" s="1139"/>
      <c r="H156" s="1139"/>
      <c r="I156" s="1139"/>
      <c r="J156" s="1139"/>
      <c r="K156" s="1139"/>
      <c r="L156" s="1139"/>
      <c r="M156" s="1139"/>
      <c r="N156" s="1139"/>
      <c r="O156" s="1139"/>
      <c r="P156" s="1139"/>
      <c r="Q156" s="1139"/>
      <c r="R156" s="1139"/>
      <c r="S156" s="1139"/>
      <c r="T156" s="1139"/>
      <c r="U156" s="1139"/>
      <c r="V156" s="1139"/>
      <c r="W156" s="1139"/>
      <c r="X156" s="1139"/>
    </row>
    <row r="157" spans="1:24" s="74" customFormat="1" ht="18" customHeight="1">
      <c r="A157" s="1140" t="s">
        <v>98</v>
      </c>
      <c r="B157" s="1140"/>
      <c r="C157" s="946" t="s">
        <v>144</v>
      </c>
      <c r="D157" s="946"/>
      <c r="E157" s="946"/>
      <c r="F157" s="946"/>
      <c r="G157" s="946"/>
      <c r="H157" s="946"/>
      <c r="I157" s="946"/>
      <c r="J157" s="946"/>
      <c r="K157" s="946"/>
      <c r="L157" s="946"/>
      <c r="M157" s="946"/>
      <c r="N157" s="946"/>
      <c r="O157" s="946"/>
      <c r="P157" s="946"/>
      <c r="Q157" s="946"/>
      <c r="R157" s="946"/>
      <c r="S157" s="946"/>
      <c r="T157" s="946"/>
      <c r="U157" s="946"/>
      <c r="V157" s="946"/>
      <c r="W157" s="946"/>
      <c r="X157" s="946"/>
    </row>
    <row r="158" spans="1:24" s="74" customFormat="1" ht="36" customHeight="1">
      <c r="A158" s="942" t="s">
        <v>99</v>
      </c>
      <c r="B158" s="942"/>
      <c r="C158" s="952" t="s">
        <v>145</v>
      </c>
      <c r="D158" s="953"/>
      <c r="E158" s="953"/>
      <c r="F158" s="953"/>
      <c r="G158" s="953"/>
      <c r="H158" s="953"/>
      <c r="I158" s="953"/>
      <c r="J158" s="953"/>
      <c r="K158" s="953"/>
      <c r="L158" s="953"/>
      <c r="M158" s="953"/>
      <c r="N158" s="953"/>
      <c r="O158" s="953"/>
      <c r="P158" s="953"/>
      <c r="Q158" s="953"/>
      <c r="R158" s="953"/>
      <c r="S158" s="953"/>
      <c r="T158" s="953"/>
      <c r="U158" s="953"/>
      <c r="V158" s="953"/>
      <c r="W158" s="953"/>
      <c r="X158" s="953"/>
    </row>
    <row r="159" spans="1:24" s="74" customFormat="1" ht="36" customHeight="1">
      <c r="A159" s="942"/>
      <c r="B159" s="942"/>
      <c r="C159" s="947" t="s">
        <v>489</v>
      </c>
      <c r="D159" s="948"/>
      <c r="E159" s="948"/>
      <c r="F159" s="948"/>
      <c r="G159" s="948"/>
      <c r="H159" s="948"/>
      <c r="I159" s="948"/>
      <c r="J159" s="948"/>
      <c r="K159" s="948"/>
      <c r="L159" s="948"/>
      <c r="M159" s="948"/>
      <c r="N159" s="948"/>
      <c r="O159" s="948"/>
      <c r="P159" s="948"/>
      <c r="Q159" s="948"/>
      <c r="R159" s="948"/>
      <c r="S159" s="948"/>
      <c r="T159" s="948"/>
      <c r="U159" s="948"/>
      <c r="V159" s="948"/>
      <c r="W159" s="948"/>
      <c r="X159" s="948"/>
    </row>
    <row r="160" spans="1:24" s="74" customFormat="1" ht="36" customHeight="1">
      <c r="A160" s="942"/>
      <c r="B160" s="942"/>
      <c r="C160" s="952" t="s">
        <v>376</v>
      </c>
      <c r="D160" s="953"/>
      <c r="E160" s="953"/>
      <c r="F160" s="953"/>
      <c r="G160" s="953"/>
      <c r="H160" s="953"/>
      <c r="I160" s="953"/>
      <c r="J160" s="953"/>
      <c r="K160" s="953"/>
      <c r="L160" s="953"/>
      <c r="M160" s="953"/>
      <c r="N160" s="953"/>
      <c r="O160" s="953"/>
      <c r="P160" s="953"/>
      <c r="Q160" s="953"/>
      <c r="R160" s="953"/>
      <c r="S160" s="953"/>
      <c r="T160" s="953"/>
      <c r="U160" s="953"/>
      <c r="V160" s="953"/>
      <c r="W160" s="953"/>
      <c r="X160" s="953"/>
    </row>
    <row r="161" spans="1:24" s="74" customFormat="1" ht="36" customHeight="1">
      <c r="A161" s="942"/>
      <c r="B161" s="942"/>
      <c r="C161" s="952" t="s">
        <v>377</v>
      </c>
      <c r="D161" s="953"/>
      <c r="E161" s="953"/>
      <c r="F161" s="953"/>
      <c r="G161" s="953"/>
      <c r="H161" s="953"/>
      <c r="I161" s="953"/>
      <c r="J161" s="953"/>
      <c r="K161" s="953"/>
      <c r="L161" s="953"/>
      <c r="M161" s="953"/>
      <c r="N161" s="953"/>
      <c r="O161" s="953"/>
      <c r="P161" s="953"/>
      <c r="Q161" s="953"/>
      <c r="R161" s="953"/>
      <c r="S161" s="953"/>
      <c r="T161" s="953"/>
      <c r="U161" s="953"/>
      <c r="V161" s="953"/>
      <c r="W161" s="953"/>
      <c r="X161" s="953"/>
    </row>
    <row r="162" spans="1:24" s="74" customFormat="1" ht="36" customHeight="1">
      <c r="A162" s="942"/>
      <c r="B162" s="942"/>
      <c r="C162" s="952" t="s">
        <v>378</v>
      </c>
      <c r="D162" s="953"/>
      <c r="E162" s="953"/>
      <c r="F162" s="953"/>
      <c r="G162" s="953"/>
      <c r="H162" s="953"/>
      <c r="I162" s="953"/>
      <c r="J162" s="953"/>
      <c r="K162" s="953"/>
      <c r="L162" s="953"/>
      <c r="M162" s="953"/>
      <c r="N162" s="953"/>
      <c r="O162" s="953"/>
      <c r="P162" s="953"/>
      <c r="Q162" s="953"/>
      <c r="R162" s="953"/>
      <c r="S162" s="953"/>
      <c r="T162" s="953"/>
      <c r="U162" s="953"/>
      <c r="V162" s="953"/>
      <c r="W162" s="953"/>
      <c r="X162" s="953"/>
    </row>
    <row r="163" spans="1:24" s="74" customFormat="1" ht="36" customHeight="1">
      <c r="A163" s="942"/>
      <c r="B163" s="942"/>
      <c r="C163" s="952" t="s">
        <v>490</v>
      </c>
      <c r="D163" s="953"/>
      <c r="E163" s="953"/>
      <c r="F163" s="953"/>
      <c r="G163" s="953"/>
      <c r="H163" s="953"/>
      <c r="I163" s="953"/>
      <c r="J163" s="953"/>
      <c r="K163" s="953"/>
      <c r="L163" s="953"/>
      <c r="M163" s="953"/>
      <c r="N163" s="953"/>
      <c r="O163" s="953"/>
      <c r="P163" s="953"/>
      <c r="Q163" s="953"/>
      <c r="R163" s="953"/>
      <c r="S163" s="953"/>
      <c r="T163" s="953"/>
      <c r="U163" s="953"/>
      <c r="V163" s="953"/>
      <c r="W163" s="953"/>
      <c r="X163" s="953"/>
    </row>
    <row r="164" spans="1:24" s="74" customFormat="1" ht="39.6" customHeight="1">
      <c r="A164" s="942"/>
      <c r="B164" s="942"/>
      <c r="C164" s="952" t="s">
        <v>491</v>
      </c>
      <c r="D164" s="953"/>
      <c r="E164" s="953"/>
      <c r="F164" s="953"/>
      <c r="G164" s="953"/>
      <c r="H164" s="953"/>
      <c r="I164" s="953"/>
      <c r="J164" s="953"/>
      <c r="K164" s="953"/>
      <c r="L164" s="953"/>
      <c r="M164" s="953"/>
      <c r="N164" s="953"/>
      <c r="O164" s="953"/>
      <c r="P164" s="953"/>
      <c r="Q164" s="953"/>
      <c r="R164" s="953"/>
      <c r="S164" s="953"/>
      <c r="T164" s="953"/>
      <c r="U164" s="953"/>
      <c r="V164" s="953"/>
      <c r="W164" s="953"/>
      <c r="X164" s="953"/>
    </row>
    <row r="165" spans="1:24" s="74" customFormat="1" ht="36" customHeight="1">
      <c r="A165" s="942"/>
      <c r="B165" s="942"/>
      <c r="C165" s="952" t="s">
        <v>492</v>
      </c>
      <c r="D165" s="953"/>
      <c r="E165" s="953"/>
      <c r="F165" s="953"/>
      <c r="G165" s="953"/>
      <c r="H165" s="953"/>
      <c r="I165" s="953"/>
      <c r="J165" s="953"/>
      <c r="K165" s="953"/>
      <c r="L165" s="953"/>
      <c r="M165" s="953"/>
      <c r="N165" s="953"/>
      <c r="O165" s="953"/>
      <c r="P165" s="953"/>
      <c r="Q165" s="953"/>
      <c r="R165" s="953"/>
      <c r="S165" s="953"/>
      <c r="T165" s="953"/>
      <c r="U165" s="953"/>
      <c r="V165" s="953"/>
      <c r="W165" s="953"/>
      <c r="X165" s="953"/>
    </row>
    <row r="166" spans="1:24" s="74" customFormat="1" ht="36" customHeight="1">
      <c r="A166" s="942"/>
      <c r="B166" s="942"/>
      <c r="C166" s="947" t="s">
        <v>493</v>
      </c>
      <c r="D166" s="948"/>
      <c r="E166" s="948"/>
      <c r="F166" s="948"/>
      <c r="G166" s="948"/>
      <c r="H166" s="948"/>
      <c r="I166" s="948"/>
      <c r="J166" s="948"/>
      <c r="K166" s="948"/>
      <c r="L166" s="948"/>
      <c r="M166" s="948"/>
      <c r="N166" s="948"/>
      <c r="O166" s="948"/>
      <c r="P166" s="948"/>
      <c r="Q166" s="948"/>
      <c r="R166" s="948"/>
      <c r="S166" s="948"/>
      <c r="T166" s="948"/>
      <c r="U166" s="948"/>
      <c r="V166" s="948"/>
      <c r="W166" s="948"/>
      <c r="X166" s="948"/>
    </row>
    <row r="167" spans="1:24" s="74" customFormat="1" ht="18" customHeight="1">
      <c r="A167" s="139"/>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39" t="s">
        <v>146</v>
      </c>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row>
    <row r="169" spans="1:24" s="74" customFormat="1" ht="18" customHeight="1">
      <c r="A169" s="945" t="s">
        <v>144</v>
      </c>
      <c r="B169" s="945"/>
      <c r="C169" s="945"/>
      <c r="D169" s="945"/>
      <c r="E169" s="945"/>
      <c r="F169" s="945"/>
      <c r="G169" s="945"/>
      <c r="H169" s="945"/>
      <c r="I169" s="945"/>
      <c r="J169" s="945"/>
      <c r="K169" s="945"/>
      <c r="L169" s="945"/>
      <c r="M169" s="945"/>
      <c r="N169" s="945"/>
      <c r="O169" s="945"/>
      <c r="P169" s="945"/>
      <c r="Q169" s="945"/>
      <c r="R169" s="945"/>
      <c r="S169" s="945"/>
      <c r="T169" s="945"/>
      <c r="U169" s="945"/>
      <c r="V169" s="945"/>
      <c r="W169" s="945"/>
      <c r="X169" s="945"/>
    </row>
    <row r="170" spans="1:24" s="74" customFormat="1" ht="18" customHeight="1">
      <c r="A170" s="949" t="s">
        <v>147</v>
      </c>
      <c r="B170" s="949"/>
      <c r="C170" s="949"/>
      <c r="D170" s="954" t="s">
        <v>340</v>
      </c>
      <c r="E170" s="955"/>
      <c r="F170" s="955"/>
      <c r="G170" s="159"/>
      <c r="H170" s="1001" t="s">
        <v>99</v>
      </c>
      <c r="I170" s="942"/>
      <c r="J170" s="954" t="s">
        <v>341</v>
      </c>
      <c r="K170" s="955"/>
      <c r="L170" s="955"/>
      <c r="M170" s="955"/>
      <c r="N170" s="1001" t="s">
        <v>99</v>
      </c>
      <c r="O170" s="942"/>
      <c r="P170" s="954" t="s">
        <v>1096</v>
      </c>
      <c r="Q170" s="955"/>
      <c r="R170" s="955"/>
      <c r="S170" s="957"/>
      <c r="T170" s="957"/>
      <c r="U170" s="957"/>
      <c r="V170" s="957"/>
      <c r="W170" s="957"/>
      <c r="X170" s="510" t="s">
        <v>344</v>
      </c>
    </row>
    <row r="171" spans="1:24" s="74" customFormat="1" ht="18" customHeight="1">
      <c r="A171" s="949" t="s">
        <v>148</v>
      </c>
      <c r="B171" s="949"/>
      <c r="C171" s="949"/>
      <c r="D171" s="954" t="s">
        <v>342</v>
      </c>
      <c r="E171" s="955"/>
      <c r="F171" s="955"/>
      <c r="G171" s="159"/>
      <c r="H171" s="1001" t="s">
        <v>99</v>
      </c>
      <c r="I171" s="942"/>
      <c r="J171" s="954" t="s">
        <v>341</v>
      </c>
      <c r="K171" s="955"/>
      <c r="L171" s="955"/>
      <c r="M171" s="955"/>
      <c r="N171" s="1001"/>
      <c r="O171" s="942"/>
      <c r="P171" s="954" t="s">
        <v>1096</v>
      </c>
      <c r="Q171" s="955"/>
      <c r="R171" s="955"/>
      <c r="S171" s="957"/>
      <c r="T171" s="957"/>
      <c r="U171" s="957"/>
      <c r="V171" s="957"/>
      <c r="W171" s="957"/>
      <c r="X171" s="510" t="s">
        <v>344</v>
      </c>
    </row>
    <row r="172" spans="1:24" s="74" customFormat="1" ht="18" customHeight="1">
      <c r="A172" s="949" t="s">
        <v>149</v>
      </c>
      <c r="B172" s="949"/>
      <c r="C172" s="949"/>
      <c r="D172" s="950" t="s">
        <v>350</v>
      </c>
      <c r="E172" s="950"/>
      <c r="F172" s="950"/>
      <c r="G172" s="950"/>
      <c r="H172" s="950"/>
      <c r="I172" s="950"/>
      <c r="J172" s="950"/>
      <c r="K172" s="950"/>
      <c r="L172" s="950"/>
      <c r="M172" s="950"/>
      <c r="N172" s="950"/>
      <c r="O172" s="950"/>
      <c r="P172" s="950"/>
      <c r="Q172" s="950"/>
      <c r="R172" s="950"/>
      <c r="S172" s="950"/>
      <c r="T172" s="950"/>
      <c r="U172" s="950"/>
      <c r="V172" s="950"/>
      <c r="W172" s="950"/>
      <c r="X172" s="950"/>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t="s">
        <v>150</v>
      </c>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39"/>
      <c r="B176" s="138" t="s">
        <v>151</v>
      </c>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row>
    <row r="177" spans="1:24" s="74" customFormat="1" ht="18" customHeight="1">
      <c r="A177" s="951" t="s">
        <v>98</v>
      </c>
      <c r="B177" s="951"/>
      <c r="C177" s="946" t="s">
        <v>144</v>
      </c>
      <c r="D177" s="946"/>
      <c r="E177" s="946"/>
      <c r="F177" s="946"/>
      <c r="G177" s="946"/>
      <c r="H177" s="946"/>
      <c r="I177" s="946"/>
      <c r="J177" s="946"/>
      <c r="K177" s="946"/>
      <c r="L177" s="946"/>
      <c r="M177" s="946"/>
      <c r="N177" s="946"/>
      <c r="O177" s="946"/>
      <c r="P177" s="946"/>
      <c r="Q177" s="946"/>
      <c r="R177" s="946"/>
      <c r="S177" s="946"/>
      <c r="T177" s="946"/>
      <c r="U177" s="946"/>
      <c r="V177" s="946"/>
      <c r="W177" s="946"/>
      <c r="X177" s="946"/>
    </row>
    <row r="178" spans="1:24" s="74" customFormat="1" ht="36" customHeight="1">
      <c r="A178" s="942" t="s">
        <v>99</v>
      </c>
      <c r="B178" s="942"/>
      <c r="C178" s="952" t="s">
        <v>152</v>
      </c>
      <c r="D178" s="953"/>
      <c r="E178" s="953"/>
      <c r="F178" s="953"/>
      <c r="G178" s="953"/>
      <c r="H178" s="953"/>
      <c r="I178" s="953"/>
      <c r="J178" s="953"/>
      <c r="K178" s="953"/>
      <c r="L178" s="953"/>
      <c r="M178" s="953"/>
      <c r="N178" s="953"/>
      <c r="O178" s="953"/>
      <c r="P178" s="953"/>
      <c r="Q178" s="953"/>
      <c r="R178" s="953"/>
      <c r="S178" s="953"/>
      <c r="T178" s="953"/>
      <c r="U178" s="953"/>
      <c r="V178" s="953"/>
      <c r="W178" s="953"/>
      <c r="X178" s="953"/>
    </row>
    <row r="179" spans="1:24" s="74" customFormat="1" ht="36" customHeight="1">
      <c r="A179" s="942"/>
      <c r="B179" s="942"/>
      <c r="C179" s="947" t="s">
        <v>379</v>
      </c>
      <c r="D179" s="948"/>
      <c r="E179" s="948"/>
      <c r="F179" s="948"/>
      <c r="G179" s="948"/>
      <c r="H179" s="948"/>
      <c r="I179" s="948"/>
      <c r="J179" s="948"/>
      <c r="K179" s="948"/>
      <c r="L179" s="948"/>
      <c r="M179" s="948"/>
      <c r="N179" s="948"/>
      <c r="O179" s="948"/>
      <c r="P179" s="948"/>
      <c r="Q179" s="948"/>
      <c r="R179" s="948"/>
      <c r="S179" s="948"/>
      <c r="T179" s="948"/>
      <c r="U179" s="948"/>
      <c r="V179" s="948"/>
      <c r="W179" s="948"/>
      <c r="X179" s="948"/>
    </row>
    <row r="180" spans="1:24" s="74" customFormat="1" ht="36" customHeight="1">
      <c r="A180" s="942"/>
      <c r="B180" s="942"/>
      <c r="C180" s="947" t="s">
        <v>381</v>
      </c>
      <c r="D180" s="948"/>
      <c r="E180" s="948"/>
      <c r="F180" s="948"/>
      <c r="G180" s="948"/>
      <c r="H180" s="948"/>
      <c r="I180" s="948"/>
      <c r="J180" s="948"/>
      <c r="K180" s="948"/>
      <c r="L180" s="948"/>
      <c r="M180" s="948"/>
      <c r="N180" s="948"/>
      <c r="O180" s="948"/>
      <c r="P180" s="948"/>
      <c r="Q180" s="948"/>
      <c r="R180" s="948"/>
      <c r="S180" s="948"/>
      <c r="T180" s="948"/>
      <c r="U180" s="948"/>
      <c r="V180" s="948"/>
      <c r="W180" s="948"/>
      <c r="X180" s="948"/>
    </row>
    <row r="181" spans="1:24" s="74" customFormat="1" ht="36" customHeight="1">
      <c r="A181" s="942" t="s">
        <v>99</v>
      </c>
      <c r="B181" s="942"/>
      <c r="C181" s="947" t="s">
        <v>382</v>
      </c>
      <c r="D181" s="948"/>
      <c r="E181" s="948"/>
      <c r="F181" s="948"/>
      <c r="G181" s="948"/>
      <c r="H181" s="948"/>
      <c r="I181" s="948"/>
      <c r="J181" s="948"/>
      <c r="K181" s="948"/>
      <c r="L181" s="948"/>
      <c r="M181" s="948"/>
      <c r="N181" s="948"/>
      <c r="O181" s="948"/>
      <c r="P181" s="948"/>
      <c r="Q181" s="948"/>
      <c r="R181" s="948"/>
      <c r="S181" s="948"/>
      <c r="T181" s="948"/>
      <c r="U181" s="948"/>
      <c r="V181" s="948"/>
      <c r="W181" s="948"/>
      <c r="X181" s="948"/>
    </row>
    <row r="182" spans="1:24" s="74" customFormat="1" ht="36" customHeight="1">
      <c r="A182" s="942"/>
      <c r="B182" s="942"/>
      <c r="C182" s="947" t="s">
        <v>383</v>
      </c>
      <c r="D182" s="948"/>
      <c r="E182" s="948"/>
      <c r="F182" s="948"/>
      <c r="G182" s="948"/>
      <c r="H182" s="948"/>
      <c r="I182" s="948"/>
      <c r="J182" s="948"/>
      <c r="K182" s="948"/>
      <c r="L182" s="948"/>
      <c r="M182" s="948"/>
      <c r="N182" s="948"/>
      <c r="O182" s="948"/>
      <c r="P182" s="948"/>
      <c r="Q182" s="948"/>
      <c r="R182" s="948"/>
      <c r="S182" s="948"/>
      <c r="T182" s="948"/>
      <c r="U182" s="948"/>
      <c r="V182" s="948"/>
      <c r="W182" s="948"/>
      <c r="X182" s="948"/>
    </row>
    <row r="183" spans="1:24" s="74" customFormat="1" ht="36" customHeight="1">
      <c r="A183" s="942"/>
      <c r="B183" s="942"/>
      <c r="C183" s="947" t="s">
        <v>384</v>
      </c>
      <c r="D183" s="948"/>
      <c r="E183" s="948"/>
      <c r="F183" s="948"/>
      <c r="G183" s="948"/>
      <c r="H183" s="948"/>
      <c r="I183" s="948"/>
      <c r="J183" s="948"/>
      <c r="K183" s="948"/>
      <c r="L183" s="948"/>
      <c r="M183" s="948"/>
      <c r="N183" s="948"/>
      <c r="O183" s="948"/>
      <c r="P183" s="948"/>
      <c r="Q183" s="948"/>
      <c r="R183" s="948"/>
      <c r="S183" s="948"/>
      <c r="T183" s="948"/>
      <c r="U183" s="948"/>
      <c r="V183" s="948"/>
      <c r="W183" s="948"/>
      <c r="X183" s="948"/>
    </row>
    <row r="184" spans="1:24" s="74" customFormat="1" ht="36" customHeight="1">
      <c r="A184" s="942" t="s">
        <v>99</v>
      </c>
      <c r="B184" s="942"/>
      <c r="C184" s="947" t="s">
        <v>385</v>
      </c>
      <c r="D184" s="948"/>
      <c r="E184" s="948"/>
      <c r="F184" s="948"/>
      <c r="G184" s="948"/>
      <c r="H184" s="948"/>
      <c r="I184" s="948"/>
      <c r="J184" s="948"/>
      <c r="K184" s="948"/>
      <c r="L184" s="948"/>
      <c r="M184" s="948"/>
      <c r="N184" s="948"/>
      <c r="O184" s="948"/>
      <c r="P184" s="948"/>
      <c r="Q184" s="948"/>
      <c r="R184" s="948"/>
      <c r="S184" s="948"/>
      <c r="T184" s="948"/>
      <c r="U184" s="948"/>
      <c r="V184" s="948"/>
      <c r="W184" s="948"/>
      <c r="X184" s="948"/>
    </row>
    <row r="185" spans="1:24" s="74" customFormat="1" ht="36" customHeight="1">
      <c r="A185" s="942"/>
      <c r="B185" s="942"/>
      <c r="C185" s="947" t="s">
        <v>386</v>
      </c>
      <c r="D185" s="948"/>
      <c r="E185" s="948"/>
      <c r="F185" s="948"/>
      <c r="G185" s="948"/>
      <c r="H185" s="948"/>
      <c r="I185" s="948"/>
      <c r="J185" s="948"/>
      <c r="K185" s="948"/>
      <c r="L185" s="948"/>
      <c r="M185" s="948"/>
      <c r="N185" s="948"/>
      <c r="O185" s="948"/>
      <c r="P185" s="948"/>
      <c r="Q185" s="948"/>
      <c r="R185" s="948"/>
      <c r="S185" s="948"/>
      <c r="T185" s="948"/>
      <c r="U185" s="948"/>
      <c r="V185" s="948"/>
      <c r="W185" s="948"/>
      <c r="X185" s="948"/>
    </row>
    <row r="186" spans="1:24" s="74" customFormat="1" ht="36" customHeight="1">
      <c r="A186" s="942" t="s">
        <v>99</v>
      </c>
      <c r="B186" s="942"/>
      <c r="C186" s="947" t="s">
        <v>380</v>
      </c>
      <c r="D186" s="948"/>
      <c r="E186" s="948"/>
      <c r="F186" s="948"/>
      <c r="G186" s="948"/>
      <c r="H186" s="948"/>
      <c r="I186" s="948"/>
      <c r="J186" s="948"/>
      <c r="K186" s="948"/>
      <c r="L186" s="948"/>
      <c r="M186" s="948"/>
      <c r="N186" s="948"/>
      <c r="O186" s="948"/>
      <c r="P186" s="948"/>
      <c r="Q186" s="948"/>
      <c r="R186" s="948"/>
      <c r="S186" s="948"/>
      <c r="T186" s="948"/>
      <c r="U186" s="948"/>
      <c r="V186" s="948"/>
      <c r="W186" s="948"/>
      <c r="X186" s="948"/>
    </row>
    <row r="187" spans="1:24" s="74" customFormat="1" ht="36" customHeight="1">
      <c r="A187" s="942"/>
      <c r="B187" s="942"/>
      <c r="C187" s="999" t="s">
        <v>153</v>
      </c>
      <c r="D187" s="1000"/>
      <c r="E187" s="1000"/>
      <c r="F187" s="1000"/>
      <c r="G187" s="1000"/>
      <c r="H187" s="1000"/>
      <c r="I187" s="1000"/>
      <c r="J187" s="1000"/>
      <c r="K187" s="1000"/>
      <c r="L187" s="1000"/>
      <c r="M187" s="1000"/>
      <c r="N187" s="1000"/>
      <c r="O187" s="1000"/>
      <c r="P187" s="1000"/>
      <c r="Q187" s="1000"/>
      <c r="R187" s="1000"/>
      <c r="S187" s="1000"/>
      <c r="T187" s="1000"/>
      <c r="U187" s="1000"/>
      <c r="V187" s="1000"/>
      <c r="W187" s="1000"/>
      <c r="X187" s="1000"/>
    </row>
    <row r="188" spans="1:24" s="78" customFormat="1" ht="19.899999999999999" customHeight="1">
      <c r="A188" s="961" t="s">
        <v>1100</v>
      </c>
      <c r="B188" s="961"/>
      <c r="C188" s="987"/>
      <c r="D188" s="987"/>
      <c r="E188" s="987"/>
      <c r="F188" s="987"/>
      <c r="G188" s="987"/>
      <c r="H188" s="987"/>
      <c r="I188" s="987"/>
      <c r="J188" s="987"/>
      <c r="K188" s="987"/>
      <c r="L188" s="987"/>
      <c r="M188" s="987"/>
      <c r="N188" s="987"/>
      <c r="O188" s="987"/>
      <c r="P188" s="987"/>
      <c r="Q188" s="987"/>
      <c r="R188" s="987"/>
      <c r="S188" s="987"/>
      <c r="T188" s="987"/>
      <c r="U188" s="987"/>
      <c r="V188" s="987"/>
      <c r="W188" s="987"/>
      <c r="X188" s="987"/>
    </row>
    <row r="189" spans="1:24" s="74" customFormat="1" ht="19.899999999999999" customHeight="1">
      <c r="A189" s="961" t="s">
        <v>1101</v>
      </c>
      <c r="B189" s="961"/>
      <c r="C189" s="961"/>
      <c r="D189" s="961"/>
      <c r="E189" s="961"/>
      <c r="F189" s="961"/>
      <c r="G189" s="961"/>
      <c r="H189" s="961"/>
      <c r="I189" s="961"/>
      <c r="J189" s="961"/>
      <c r="K189" s="961"/>
      <c r="L189" s="961"/>
      <c r="M189" s="961"/>
      <c r="N189" s="961"/>
      <c r="O189" s="961"/>
      <c r="P189" s="961"/>
      <c r="Q189" s="961"/>
      <c r="R189" s="961"/>
      <c r="S189" s="961"/>
      <c r="T189" s="961"/>
      <c r="U189" s="961"/>
      <c r="V189" s="961"/>
      <c r="W189" s="961"/>
      <c r="X189" s="961"/>
    </row>
    <row r="190" spans="1:24" s="74" customFormat="1" ht="18" customHeight="1">
      <c r="A190" s="160"/>
      <c r="B190" s="161" t="s">
        <v>54</v>
      </c>
      <c r="C190" s="155" t="s">
        <v>1102</v>
      </c>
      <c r="D190" s="155"/>
      <c r="E190" s="155"/>
      <c r="F190" s="155"/>
      <c r="G190" s="155"/>
      <c r="H190" s="155"/>
      <c r="I190" s="155"/>
      <c r="J190" s="155"/>
      <c r="K190" s="155"/>
      <c r="L190" s="155"/>
      <c r="M190" s="155"/>
      <c r="N190" s="155"/>
      <c r="O190" s="155"/>
      <c r="P190" s="155"/>
      <c r="Q190" s="155"/>
      <c r="R190" s="155"/>
      <c r="S190" s="155"/>
      <c r="T190" s="155"/>
      <c r="U190" s="155"/>
      <c r="V190" s="155"/>
      <c r="W190" s="155"/>
      <c r="X190" s="155"/>
    </row>
    <row r="191" spans="1:24" s="76" customFormat="1" ht="17.45" customHeight="1">
      <c r="A191" s="162"/>
      <c r="B191" s="163" t="s">
        <v>54</v>
      </c>
      <c r="C191" s="988" t="s">
        <v>154</v>
      </c>
      <c r="D191" s="988"/>
      <c r="E191" s="988"/>
      <c r="F191" s="988"/>
      <c r="G191" s="988"/>
      <c r="H191" s="988"/>
      <c r="I191" s="988"/>
      <c r="J191" s="988"/>
      <c r="K191" s="988"/>
      <c r="L191" s="988"/>
      <c r="M191" s="988"/>
      <c r="N191" s="988"/>
      <c r="O191" s="988"/>
      <c r="P191" s="988"/>
      <c r="Q191" s="988"/>
      <c r="R191" s="988"/>
      <c r="S191" s="988"/>
      <c r="T191" s="988"/>
      <c r="U191" s="988"/>
      <c r="V191" s="988"/>
      <c r="W191" s="988"/>
      <c r="X191" s="98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4" customFormat="1" ht="18" customHeight="1">
      <c r="A193" s="139"/>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row>
    <row r="194" spans="1:24" s="79" customFormat="1" ht="36" customHeight="1">
      <c r="A194" s="989" t="s">
        <v>405</v>
      </c>
      <c r="B194" s="989"/>
      <c r="C194" s="989"/>
      <c r="D194" s="989"/>
      <c r="E194" s="989"/>
      <c r="F194" s="989"/>
      <c r="G194" s="989"/>
      <c r="H194" s="989"/>
      <c r="I194" s="989"/>
      <c r="J194" s="989"/>
      <c r="K194" s="989"/>
      <c r="L194" s="989"/>
      <c r="M194" s="989"/>
      <c r="N194" s="989"/>
      <c r="O194" s="989"/>
      <c r="P194" s="989"/>
      <c r="Q194" s="989"/>
      <c r="R194" s="989"/>
      <c r="S194" s="989"/>
      <c r="T194" s="989"/>
      <c r="U194" s="989"/>
      <c r="V194" s="989"/>
      <c r="W194" s="989"/>
      <c r="X194" s="989"/>
    </row>
    <row r="195" spans="1:24" s="74" customFormat="1" ht="18" customHeight="1">
      <c r="A195" s="139"/>
      <c r="B195" s="990" t="s">
        <v>155</v>
      </c>
      <c r="C195" s="991"/>
      <c r="D195" s="991"/>
      <c r="E195" s="991"/>
      <c r="F195" s="991"/>
      <c r="G195" s="991"/>
      <c r="H195" s="991"/>
      <c r="I195" s="991"/>
      <c r="J195" s="991"/>
      <c r="K195" s="991"/>
      <c r="L195" s="991"/>
      <c r="M195" s="991"/>
      <c r="N195" s="991"/>
      <c r="O195" s="991"/>
      <c r="P195" s="991"/>
      <c r="Q195" s="991"/>
      <c r="R195" s="991"/>
      <c r="S195" s="991"/>
      <c r="T195" s="991"/>
      <c r="U195" s="991"/>
      <c r="V195" s="991"/>
      <c r="W195" s="992"/>
      <c r="X195" s="138"/>
    </row>
    <row r="196" spans="1:24" s="74" customFormat="1" ht="18" customHeight="1">
      <c r="A196" s="139"/>
      <c r="B196" s="993"/>
      <c r="C196" s="994"/>
      <c r="D196" s="994"/>
      <c r="E196" s="994"/>
      <c r="F196" s="994"/>
      <c r="G196" s="994"/>
      <c r="H196" s="994"/>
      <c r="I196" s="994"/>
      <c r="J196" s="994"/>
      <c r="K196" s="994"/>
      <c r="L196" s="994"/>
      <c r="M196" s="994"/>
      <c r="N196" s="994"/>
      <c r="O196" s="994"/>
      <c r="P196" s="994"/>
      <c r="Q196" s="994"/>
      <c r="R196" s="994"/>
      <c r="S196" s="994"/>
      <c r="T196" s="994"/>
      <c r="U196" s="994"/>
      <c r="V196" s="994"/>
      <c r="W196" s="995"/>
      <c r="X196" s="138"/>
    </row>
    <row r="197" spans="1:24" s="74" customFormat="1" ht="115.35" customHeight="1">
      <c r="A197" s="139"/>
      <c r="B197" s="993"/>
      <c r="C197" s="994"/>
      <c r="D197" s="994"/>
      <c r="E197" s="994"/>
      <c r="F197" s="994"/>
      <c r="G197" s="994"/>
      <c r="H197" s="994"/>
      <c r="I197" s="994"/>
      <c r="J197" s="994"/>
      <c r="K197" s="994"/>
      <c r="L197" s="994"/>
      <c r="M197" s="994"/>
      <c r="N197" s="994"/>
      <c r="O197" s="994"/>
      <c r="P197" s="994"/>
      <c r="Q197" s="994"/>
      <c r="R197" s="994"/>
      <c r="S197" s="994"/>
      <c r="T197" s="994"/>
      <c r="U197" s="994"/>
      <c r="V197" s="994"/>
      <c r="W197" s="995"/>
      <c r="X197" s="138"/>
    </row>
    <row r="198" spans="1:24" s="74" customFormat="1" ht="157.5" customHeight="1">
      <c r="A198" s="139"/>
      <c r="B198" s="996"/>
      <c r="C198" s="997"/>
      <c r="D198" s="997"/>
      <c r="E198" s="997"/>
      <c r="F198" s="997"/>
      <c r="G198" s="997"/>
      <c r="H198" s="997"/>
      <c r="I198" s="997"/>
      <c r="J198" s="997"/>
      <c r="K198" s="997"/>
      <c r="L198" s="997"/>
      <c r="M198" s="997"/>
      <c r="N198" s="997"/>
      <c r="O198" s="997"/>
      <c r="P198" s="997"/>
      <c r="Q198" s="997"/>
      <c r="R198" s="997"/>
      <c r="S198" s="997"/>
      <c r="T198" s="997"/>
      <c r="U198" s="997"/>
      <c r="V198" s="997"/>
      <c r="W198" s="998"/>
      <c r="X198" s="138"/>
    </row>
    <row r="199" spans="1:24" s="74" customFormat="1" ht="18" customHeight="1">
      <c r="A199" s="139"/>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39" t="s">
        <v>406</v>
      </c>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row>
    <row r="201" spans="1:24" s="74" customFormat="1" ht="18" customHeight="1">
      <c r="A201" s="1252" t="s">
        <v>876</v>
      </c>
      <c r="B201" s="1252"/>
      <c r="C201" s="1252"/>
      <c r="D201" s="1252"/>
      <c r="E201" s="1252"/>
      <c r="F201" s="1252"/>
      <c r="G201" s="446"/>
      <c r="H201" s="1253" t="s">
        <v>877</v>
      </c>
      <c r="I201" s="1253"/>
      <c r="J201" s="1253"/>
      <c r="K201" s="1252" t="s">
        <v>878</v>
      </c>
      <c r="L201" s="1252"/>
      <c r="M201" s="1252"/>
      <c r="N201" s="1252"/>
      <c r="O201" s="1252"/>
      <c r="P201" s="446"/>
      <c r="Q201" s="446"/>
      <c r="R201" s="446"/>
      <c r="S201" s="446"/>
      <c r="T201" s="446"/>
      <c r="U201" s="446"/>
      <c r="V201" s="446"/>
      <c r="W201" s="446"/>
      <c r="X201" s="138"/>
    </row>
    <row r="202" spans="1:24" s="74" customFormat="1" ht="13.9" customHeight="1">
      <c r="A202" s="139"/>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8" customHeight="1">
      <c r="A203" s="139" t="s">
        <v>156</v>
      </c>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0.15" customHeight="1">
      <c r="A204" s="139"/>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row>
    <row r="205" spans="1:24" s="74" customFormat="1" ht="18" customHeight="1">
      <c r="A205" s="945"/>
      <c r="B205" s="945"/>
      <c r="C205" s="946" t="s">
        <v>157</v>
      </c>
      <c r="D205" s="946"/>
      <c r="E205" s="946"/>
      <c r="F205" s="946"/>
      <c r="G205" s="946"/>
      <c r="H205" s="946"/>
      <c r="I205" s="946"/>
      <c r="J205" s="1036" t="s">
        <v>158</v>
      </c>
      <c r="K205" s="1036"/>
      <c r="L205" s="1036"/>
      <c r="M205" s="1036"/>
      <c r="N205" s="1036"/>
      <c r="O205" s="1036"/>
      <c r="P205" s="1036"/>
      <c r="Q205" s="154"/>
      <c r="R205" s="1119" t="s">
        <v>159</v>
      </c>
      <c r="S205" s="1154"/>
      <c r="T205" s="1154"/>
      <c r="U205" s="1154"/>
      <c r="V205" s="1154"/>
      <c r="W205" s="1154"/>
      <c r="X205" s="1155"/>
    </row>
    <row r="206" spans="1:24" s="74" customFormat="1" ht="20.25" customHeight="1">
      <c r="A206" s="1166" t="s">
        <v>160</v>
      </c>
      <c r="B206" s="1166"/>
      <c r="C206" s="1246" t="s">
        <v>161</v>
      </c>
      <c r="D206" s="1247"/>
      <c r="E206" s="1247"/>
      <c r="F206" s="1247"/>
      <c r="G206" s="1247"/>
      <c r="H206" s="1247"/>
      <c r="I206" s="1248"/>
      <c r="J206" s="1156" t="s">
        <v>494</v>
      </c>
      <c r="K206" s="1156"/>
      <c r="L206" s="1156"/>
      <c r="M206" s="1156"/>
      <c r="N206" s="1156"/>
      <c r="O206" s="1156"/>
      <c r="P206" s="1156"/>
      <c r="Q206" s="379"/>
      <c r="R206" s="1151">
        <v>300000</v>
      </c>
      <c r="S206" s="1152"/>
      <c r="T206" s="1152"/>
      <c r="U206" s="1152"/>
      <c r="V206" s="1152"/>
      <c r="W206" s="1152"/>
      <c r="X206" s="1153"/>
    </row>
    <row r="207" spans="1:24" s="74" customFormat="1" ht="20.25" customHeight="1">
      <c r="A207" s="1166"/>
      <c r="B207" s="1166"/>
      <c r="C207" s="1249"/>
      <c r="D207" s="1250"/>
      <c r="E207" s="1250"/>
      <c r="F207" s="1250"/>
      <c r="G207" s="1250"/>
      <c r="H207" s="1250"/>
      <c r="I207" s="1251"/>
      <c r="J207" s="1243" t="s">
        <v>495</v>
      </c>
      <c r="K207" s="1244"/>
      <c r="L207" s="1244"/>
      <c r="M207" s="1244"/>
      <c r="N207" s="1244"/>
      <c r="O207" s="1244"/>
      <c r="P207" s="1245"/>
      <c r="Q207" s="379"/>
      <c r="R207" s="1151">
        <v>30000</v>
      </c>
      <c r="S207" s="1152"/>
      <c r="T207" s="1152"/>
      <c r="U207" s="1152"/>
      <c r="V207" s="1152"/>
      <c r="W207" s="1152"/>
      <c r="X207" s="1153"/>
    </row>
    <row r="208" spans="1:24" s="74" customFormat="1" ht="20.25" customHeight="1">
      <c r="A208" s="1166"/>
      <c r="B208" s="1166"/>
      <c r="C208" s="1246" t="s">
        <v>162</v>
      </c>
      <c r="D208" s="1247"/>
      <c r="E208" s="1247"/>
      <c r="F208" s="1247"/>
      <c r="G208" s="1247"/>
      <c r="H208" s="1247"/>
      <c r="I208" s="1248"/>
      <c r="J208" s="1156" t="s">
        <v>496</v>
      </c>
      <c r="K208" s="1156"/>
      <c r="L208" s="1156"/>
      <c r="M208" s="1156"/>
      <c r="N208" s="1156"/>
      <c r="O208" s="1156"/>
      <c r="P208" s="1156"/>
      <c r="Q208" s="379"/>
      <c r="R208" s="1151">
        <v>20000</v>
      </c>
      <c r="S208" s="1152"/>
      <c r="T208" s="1152"/>
      <c r="U208" s="1152"/>
      <c r="V208" s="1152"/>
      <c r="W208" s="1152"/>
      <c r="X208" s="1153"/>
    </row>
    <row r="209" spans="1:24" s="74" customFormat="1" ht="20.25" customHeight="1">
      <c r="A209" s="1166"/>
      <c r="B209" s="1166"/>
      <c r="C209" s="1260"/>
      <c r="D209" s="1261"/>
      <c r="E209" s="1261"/>
      <c r="F209" s="1261"/>
      <c r="G209" s="1261"/>
      <c r="H209" s="1261"/>
      <c r="I209" s="1262"/>
      <c r="J209" s="1156" t="s">
        <v>497</v>
      </c>
      <c r="K209" s="1156"/>
      <c r="L209" s="1156"/>
      <c r="M209" s="1156"/>
      <c r="N209" s="1156"/>
      <c r="O209" s="1156"/>
      <c r="P209" s="1156"/>
      <c r="Q209" s="379"/>
      <c r="R209" s="1151">
        <v>100000</v>
      </c>
      <c r="S209" s="1152"/>
      <c r="T209" s="1152"/>
      <c r="U209" s="1152"/>
      <c r="V209" s="1152"/>
      <c r="W209" s="1152"/>
      <c r="X209" s="1153"/>
    </row>
    <row r="210" spans="1:24" s="74" customFormat="1" ht="20.25" customHeight="1">
      <c r="A210" s="1166"/>
      <c r="B210" s="1166"/>
      <c r="C210" s="1260"/>
      <c r="D210" s="1261"/>
      <c r="E210" s="1261"/>
      <c r="F210" s="1261"/>
      <c r="G210" s="1261"/>
      <c r="H210" s="1261"/>
      <c r="I210" s="1262"/>
      <c r="J210" s="1156" t="s">
        <v>498</v>
      </c>
      <c r="K210" s="1156"/>
      <c r="L210" s="1156"/>
      <c r="M210" s="1156"/>
      <c r="N210" s="1156"/>
      <c r="O210" s="1156"/>
      <c r="P210" s="1156"/>
      <c r="Q210" s="379"/>
      <c r="R210" s="1151">
        <v>100000</v>
      </c>
      <c r="S210" s="1152"/>
      <c r="T210" s="1152"/>
      <c r="U210" s="1152"/>
      <c r="V210" s="1152"/>
      <c r="W210" s="1152"/>
      <c r="X210" s="1153"/>
    </row>
    <row r="211" spans="1:24" s="74" customFormat="1" ht="20.25" customHeight="1">
      <c r="A211" s="1166"/>
      <c r="B211" s="1166"/>
      <c r="C211" s="1249"/>
      <c r="D211" s="1250"/>
      <c r="E211" s="1250"/>
      <c r="F211" s="1250"/>
      <c r="G211" s="1250"/>
      <c r="H211" s="1250"/>
      <c r="I211" s="1251"/>
      <c r="J211" s="1156" t="s">
        <v>499</v>
      </c>
      <c r="K211" s="1156"/>
      <c r="L211" s="1156"/>
      <c r="M211" s="1156"/>
      <c r="N211" s="1156"/>
      <c r="O211" s="1156"/>
      <c r="P211" s="1156"/>
      <c r="Q211" s="379"/>
      <c r="R211" s="1151">
        <v>20000</v>
      </c>
      <c r="S211" s="1152"/>
      <c r="T211" s="1152"/>
      <c r="U211" s="1152"/>
      <c r="V211" s="1152"/>
      <c r="W211" s="1152"/>
      <c r="X211" s="1153"/>
    </row>
    <row r="212" spans="1:24" s="74" customFormat="1" ht="20.25" customHeight="1">
      <c r="A212" s="1166"/>
      <c r="B212" s="1166"/>
      <c r="C212" s="1246" t="s">
        <v>163</v>
      </c>
      <c r="D212" s="1247"/>
      <c r="E212" s="1247"/>
      <c r="F212" s="1247"/>
      <c r="G212" s="1247"/>
      <c r="H212" s="1247"/>
      <c r="I212" s="1248"/>
      <c r="J212" s="1156" t="s">
        <v>500</v>
      </c>
      <c r="K212" s="1156"/>
      <c r="L212" s="1156"/>
      <c r="M212" s="1156"/>
      <c r="N212" s="1156"/>
      <c r="O212" s="1156"/>
      <c r="P212" s="1156"/>
      <c r="Q212" s="379"/>
      <c r="R212" s="1151">
        <v>1000000</v>
      </c>
      <c r="S212" s="1152"/>
      <c r="T212" s="1152"/>
      <c r="U212" s="1152"/>
      <c r="V212" s="1152"/>
      <c r="W212" s="1152"/>
      <c r="X212" s="1153"/>
    </row>
    <row r="213" spans="1:24" s="74" customFormat="1" ht="20.25" customHeight="1">
      <c r="A213" s="1166"/>
      <c r="B213" s="1166"/>
      <c r="C213" s="1260"/>
      <c r="D213" s="1261"/>
      <c r="E213" s="1261"/>
      <c r="F213" s="1261"/>
      <c r="G213" s="1261"/>
      <c r="H213" s="1261"/>
      <c r="I213" s="1262"/>
      <c r="J213" s="1156" t="s">
        <v>501</v>
      </c>
      <c r="K213" s="1156"/>
      <c r="L213" s="1156"/>
      <c r="M213" s="1156"/>
      <c r="N213" s="1156"/>
      <c r="O213" s="1156"/>
      <c r="P213" s="1156"/>
      <c r="Q213" s="379"/>
      <c r="R213" s="1151">
        <v>700000</v>
      </c>
      <c r="S213" s="1152"/>
      <c r="T213" s="1152"/>
      <c r="U213" s="1152"/>
      <c r="V213" s="1152"/>
      <c r="W213" s="1152"/>
      <c r="X213" s="1153"/>
    </row>
    <row r="214" spans="1:24" s="74" customFormat="1" ht="20.25" customHeight="1">
      <c r="A214" s="1166"/>
      <c r="B214" s="1166"/>
      <c r="C214" s="1260"/>
      <c r="D214" s="1261"/>
      <c r="E214" s="1261"/>
      <c r="F214" s="1261"/>
      <c r="G214" s="1261"/>
      <c r="H214" s="1261"/>
      <c r="I214" s="1262"/>
      <c r="J214" s="1156" t="s">
        <v>502</v>
      </c>
      <c r="K214" s="1156"/>
      <c r="L214" s="1156"/>
      <c r="M214" s="1156"/>
      <c r="N214" s="1156"/>
      <c r="O214" s="1156"/>
      <c r="P214" s="1156"/>
      <c r="Q214" s="379"/>
      <c r="R214" s="1151">
        <v>800000</v>
      </c>
      <c r="S214" s="1152"/>
      <c r="T214" s="1152"/>
      <c r="U214" s="1152"/>
      <c r="V214" s="1152"/>
      <c r="W214" s="1152"/>
      <c r="X214" s="1153"/>
    </row>
    <row r="215" spans="1:24" s="74" customFormat="1" ht="20.25" customHeight="1">
      <c r="A215" s="1166"/>
      <c r="B215" s="1166"/>
      <c r="C215" s="1249"/>
      <c r="D215" s="1250"/>
      <c r="E215" s="1250"/>
      <c r="F215" s="1250"/>
      <c r="G215" s="1250"/>
      <c r="H215" s="1250"/>
      <c r="I215" s="1251"/>
      <c r="J215" s="1156" t="s">
        <v>503</v>
      </c>
      <c r="K215" s="1156"/>
      <c r="L215" s="1156"/>
      <c r="M215" s="1156"/>
      <c r="N215" s="1156"/>
      <c r="O215" s="1156"/>
      <c r="P215" s="1156"/>
      <c r="Q215" s="379"/>
      <c r="R215" s="1151">
        <v>500000</v>
      </c>
      <c r="S215" s="1152"/>
      <c r="T215" s="1152"/>
      <c r="U215" s="1152"/>
      <c r="V215" s="1152"/>
      <c r="W215" s="1152"/>
      <c r="X215" s="1153"/>
    </row>
    <row r="216" spans="1:24" s="74" customFormat="1" ht="20.25" customHeight="1">
      <c r="A216" s="1166"/>
      <c r="B216" s="1166"/>
      <c r="C216" s="1246" t="s">
        <v>164</v>
      </c>
      <c r="D216" s="1247"/>
      <c r="E216" s="1247"/>
      <c r="F216" s="1247"/>
      <c r="G216" s="1247"/>
      <c r="H216" s="1247"/>
      <c r="I216" s="1248"/>
      <c r="J216" s="1156" t="s">
        <v>504</v>
      </c>
      <c r="K216" s="1156"/>
      <c r="L216" s="1156"/>
      <c r="M216" s="1156"/>
      <c r="N216" s="1156"/>
      <c r="O216" s="1156"/>
      <c r="P216" s="1156"/>
      <c r="Q216" s="379"/>
      <c r="R216" s="1151">
        <v>500000</v>
      </c>
      <c r="S216" s="1152"/>
      <c r="T216" s="1152"/>
      <c r="U216" s="1152"/>
      <c r="V216" s="1152"/>
      <c r="W216" s="1152"/>
      <c r="X216" s="1153"/>
    </row>
    <row r="217" spans="1:24" s="74" customFormat="1" ht="20.25" customHeight="1">
      <c r="A217" s="1166"/>
      <c r="B217" s="1166"/>
      <c r="C217" s="1260"/>
      <c r="D217" s="1261"/>
      <c r="E217" s="1261"/>
      <c r="F217" s="1261"/>
      <c r="G217" s="1261"/>
      <c r="H217" s="1261"/>
      <c r="I217" s="1262"/>
      <c r="J217" s="1156" t="s">
        <v>505</v>
      </c>
      <c r="K217" s="1156"/>
      <c r="L217" s="1156"/>
      <c r="M217" s="1156"/>
      <c r="N217" s="1156"/>
      <c r="O217" s="1156"/>
      <c r="P217" s="1156"/>
      <c r="Q217" s="379"/>
      <c r="R217" s="1151">
        <v>500000</v>
      </c>
      <c r="S217" s="1152"/>
      <c r="T217" s="1152"/>
      <c r="U217" s="1152"/>
      <c r="V217" s="1152"/>
      <c r="W217" s="1152"/>
      <c r="X217" s="1153"/>
    </row>
    <row r="218" spans="1:24" s="74" customFormat="1" ht="20.25" customHeight="1">
      <c r="A218" s="1166"/>
      <c r="B218" s="1166"/>
      <c r="C218" s="1260"/>
      <c r="D218" s="1261"/>
      <c r="E218" s="1261"/>
      <c r="F218" s="1261"/>
      <c r="G218" s="1261"/>
      <c r="H218" s="1261"/>
      <c r="I218" s="1262"/>
      <c r="J218" s="1156" t="s">
        <v>506</v>
      </c>
      <c r="K218" s="1156"/>
      <c r="L218" s="1156"/>
      <c r="M218" s="1156"/>
      <c r="N218" s="1156"/>
      <c r="O218" s="1156"/>
      <c r="P218" s="1156"/>
      <c r="Q218" s="379"/>
      <c r="R218" s="1151">
        <v>600000</v>
      </c>
      <c r="S218" s="1152"/>
      <c r="T218" s="1152"/>
      <c r="U218" s="1152"/>
      <c r="V218" s="1152"/>
      <c r="W218" s="1152"/>
      <c r="X218" s="1153"/>
    </row>
    <row r="219" spans="1:24" s="74" customFormat="1" ht="20.25" customHeight="1">
      <c r="A219" s="1166"/>
      <c r="B219" s="1166"/>
      <c r="C219" s="1249"/>
      <c r="D219" s="1250"/>
      <c r="E219" s="1250"/>
      <c r="F219" s="1250"/>
      <c r="G219" s="1250"/>
      <c r="H219" s="1250"/>
      <c r="I219" s="1251"/>
      <c r="J219" s="1156" t="s">
        <v>507</v>
      </c>
      <c r="K219" s="1156"/>
      <c r="L219" s="1156"/>
      <c r="M219" s="1156"/>
      <c r="N219" s="1156"/>
      <c r="O219" s="1156"/>
      <c r="P219" s="1156"/>
      <c r="Q219" s="379"/>
      <c r="R219" s="1151">
        <v>30000</v>
      </c>
      <c r="S219" s="1152"/>
      <c r="T219" s="1152"/>
      <c r="U219" s="1152"/>
      <c r="V219" s="1152"/>
      <c r="W219" s="1152"/>
      <c r="X219" s="1153"/>
    </row>
    <row r="220" spans="1:24" s="74" customFormat="1" ht="20.25" customHeight="1">
      <c r="A220" s="1166"/>
      <c r="B220" s="1166"/>
      <c r="C220" s="953" t="s">
        <v>165</v>
      </c>
      <c r="D220" s="953"/>
      <c r="E220" s="953"/>
      <c r="F220" s="953"/>
      <c r="G220" s="953"/>
      <c r="H220" s="953"/>
      <c r="I220" s="1162"/>
      <c r="J220" s="1156" t="s">
        <v>166</v>
      </c>
      <c r="K220" s="1156"/>
      <c r="L220" s="1156"/>
      <c r="M220" s="1156"/>
      <c r="N220" s="1156"/>
      <c r="O220" s="1156"/>
      <c r="P220" s="1156"/>
      <c r="Q220" s="379"/>
      <c r="R220" s="1151">
        <v>100000</v>
      </c>
      <c r="S220" s="1152"/>
      <c r="T220" s="1152"/>
      <c r="U220" s="1152"/>
      <c r="V220" s="1152"/>
      <c r="W220" s="1152"/>
      <c r="X220" s="1153"/>
    </row>
    <row r="221" spans="1:24" s="74" customFormat="1" ht="18.600000000000001" customHeight="1">
      <c r="A221" s="1164"/>
      <c r="B221" s="1165"/>
      <c r="C221" s="1165"/>
      <c r="D221" s="1165"/>
      <c r="E221" s="1165"/>
      <c r="F221" s="1165"/>
      <c r="G221" s="1165"/>
      <c r="H221" s="1165"/>
      <c r="I221" s="1165"/>
      <c r="J221" s="1165"/>
      <c r="K221" s="1165"/>
      <c r="L221" s="1165"/>
      <c r="M221" s="1165"/>
      <c r="N221" s="1165"/>
      <c r="O221" s="1165"/>
      <c r="P221" s="1165"/>
      <c r="Q221" s="1165"/>
      <c r="R221" s="1165"/>
      <c r="S221" s="1165"/>
      <c r="T221" s="1165"/>
      <c r="U221" s="1165"/>
      <c r="V221" s="1165"/>
      <c r="W221" s="1165"/>
      <c r="X221" s="1165"/>
    </row>
    <row r="222" spans="1:24" s="74" customFormat="1" ht="18" customHeight="1">
      <c r="A222" s="139" t="s">
        <v>167</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168</v>
      </c>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t="s">
        <v>169</v>
      </c>
      <c r="B224" s="138" t="s">
        <v>170</v>
      </c>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row>
    <row r="225" spans="1:24" s="74" customFormat="1" ht="18" customHeight="1">
      <c r="A225" s="139"/>
      <c r="B225" s="1157"/>
      <c r="C225" s="1157"/>
      <c r="D225" s="1157"/>
      <c r="E225" s="1158"/>
      <c r="F225" s="1163" t="s">
        <v>726</v>
      </c>
      <c r="G225" s="1163"/>
      <c r="H225" s="1163"/>
      <c r="I225" s="1163"/>
      <c r="J225" s="1163" t="s">
        <v>727</v>
      </c>
      <c r="K225" s="1163"/>
      <c r="L225" s="1163"/>
      <c r="M225" s="1163"/>
      <c r="N225" s="1163" t="s">
        <v>728</v>
      </c>
      <c r="O225" s="1163"/>
      <c r="P225" s="1163"/>
      <c r="Q225" s="544"/>
      <c r="R225" s="1163"/>
      <c r="S225" s="1163"/>
      <c r="T225" s="1163"/>
      <c r="U225" s="1163"/>
      <c r="V225" s="1163"/>
      <c r="W225" s="1163"/>
      <c r="X225" s="1163"/>
    </row>
    <row r="226" spans="1:24" s="74" customFormat="1" ht="36" customHeight="1">
      <c r="A226" s="139"/>
      <c r="B226" s="1157" t="s">
        <v>171</v>
      </c>
      <c r="C226" s="1157"/>
      <c r="D226" s="1157"/>
      <c r="E226" s="1158"/>
      <c r="F226" s="1159">
        <v>100000</v>
      </c>
      <c r="G226" s="1159"/>
      <c r="H226" s="1159"/>
      <c r="I226" s="1159"/>
      <c r="J226" s="1159">
        <v>100000</v>
      </c>
      <c r="K226" s="1159"/>
      <c r="L226" s="1159"/>
      <c r="M226" s="1159"/>
      <c r="N226" s="1159">
        <v>100000</v>
      </c>
      <c r="O226" s="1159"/>
      <c r="P226" s="1159"/>
      <c r="Q226" s="545"/>
      <c r="R226" s="1160"/>
      <c r="S226" s="1161"/>
      <c r="T226" s="1161"/>
      <c r="U226" s="1161"/>
      <c r="V226" s="1161"/>
      <c r="W226" s="1161"/>
      <c r="X226" s="1161"/>
    </row>
    <row r="227" spans="1:24" s="74" customFormat="1" ht="36" customHeight="1">
      <c r="A227" s="139"/>
      <c r="B227" s="1157" t="s">
        <v>172</v>
      </c>
      <c r="C227" s="1157"/>
      <c r="D227" s="1157"/>
      <c r="E227" s="1158"/>
      <c r="F227" s="1159">
        <v>100000</v>
      </c>
      <c r="G227" s="1159"/>
      <c r="H227" s="1159"/>
      <c r="I227" s="1159"/>
      <c r="J227" s="1159">
        <v>200000</v>
      </c>
      <c r="K227" s="1159"/>
      <c r="L227" s="1159"/>
      <c r="M227" s="1159"/>
      <c r="N227" s="1159">
        <v>300000</v>
      </c>
      <c r="O227" s="1159"/>
      <c r="P227" s="1159"/>
      <c r="Q227" s="545"/>
      <c r="R227" s="1160"/>
      <c r="S227" s="1161"/>
      <c r="T227" s="1161"/>
      <c r="U227" s="1161"/>
      <c r="V227" s="1161"/>
      <c r="W227" s="1161"/>
      <c r="X227" s="1161"/>
    </row>
    <row r="228" spans="1:24" s="74" customFormat="1" ht="18" customHeight="1">
      <c r="A228" s="139"/>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138" t="s">
        <v>173</v>
      </c>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row>
    <row r="230" spans="1:24" s="74" customFormat="1" ht="18" customHeight="1">
      <c r="A230" s="139"/>
      <c r="B230" s="380" t="s">
        <v>729</v>
      </c>
      <c r="C230" s="380"/>
      <c r="D230" s="380"/>
      <c r="E230" s="380"/>
      <c r="F230" s="956"/>
      <c r="G230" s="956"/>
      <c r="H230" s="956"/>
      <c r="I230" s="956"/>
      <c r="J230" s="380" t="s">
        <v>730</v>
      </c>
      <c r="K230" s="380"/>
      <c r="L230" s="380"/>
      <c r="M230" s="380"/>
      <c r="N230" s="381"/>
      <c r="O230" s="381"/>
      <c r="P230" s="381"/>
      <c r="Q230" s="381"/>
      <c r="R230" s="381"/>
      <c r="S230" s="381"/>
      <c r="T230" s="381"/>
      <c r="U230" s="198"/>
      <c r="V230" s="138"/>
      <c r="W230" s="138"/>
      <c r="X230" s="138"/>
    </row>
    <row r="231" spans="1:24" s="74" customFormat="1" ht="18" customHeight="1">
      <c r="A231" s="139"/>
      <c r="B231" s="380" t="s">
        <v>731</v>
      </c>
      <c r="C231" s="380"/>
      <c r="D231" s="380"/>
      <c r="E231" s="380"/>
      <c r="F231" s="380"/>
      <c r="G231" s="380"/>
      <c r="H231" s="380"/>
      <c r="I231" s="380"/>
      <c r="J231" s="382">
        <v>300000</v>
      </c>
      <c r="K231" s="380" t="s">
        <v>441</v>
      </c>
      <c r="L231" s="380"/>
      <c r="M231" s="380"/>
      <c r="N231" s="380"/>
      <c r="O231" s="380"/>
      <c r="P231" s="380"/>
      <c r="Q231" s="381"/>
      <c r="R231" s="381"/>
      <c r="S231" s="381"/>
      <c r="T231" s="381"/>
      <c r="U231" s="381"/>
      <c r="V231" s="138"/>
      <c r="W231" s="138"/>
      <c r="X231" s="138"/>
    </row>
    <row r="232" spans="1:24" s="74" customFormat="1" ht="18" customHeight="1">
      <c r="A232" s="139"/>
      <c r="B232" s="380" t="s">
        <v>910</v>
      </c>
      <c r="C232" s="380"/>
      <c r="D232" s="380"/>
      <c r="E232" s="380"/>
      <c r="F232" s="1254" t="s">
        <v>911</v>
      </c>
      <c r="G232" s="1254"/>
      <c r="H232" s="1254"/>
      <c r="I232" s="1254"/>
      <c r="J232" s="1254"/>
      <c r="K232" s="1254"/>
      <c r="L232" s="1254"/>
      <c r="M232" s="1254"/>
      <c r="N232" s="1254"/>
      <c r="O232" s="1254"/>
      <c r="P232" s="1254"/>
      <c r="Q232" s="1254"/>
      <c r="R232" s="1254"/>
      <c r="S232" s="1254"/>
      <c r="T232" s="1254"/>
      <c r="U232" s="1254"/>
      <c r="V232" s="1254"/>
      <c r="W232" s="1254"/>
      <c r="X232" s="1254"/>
    </row>
    <row r="233" spans="1:24" ht="18" customHeight="1">
      <c r="A233" s="139"/>
      <c r="B233" s="138"/>
      <c r="C233" s="138"/>
      <c r="D233" s="138"/>
      <c r="E233" s="138"/>
      <c r="F233" s="138" t="s">
        <v>909</v>
      </c>
      <c r="G233" s="138"/>
      <c r="H233" s="138"/>
      <c r="I233" s="138"/>
      <c r="J233" s="138"/>
      <c r="K233" s="138"/>
      <c r="L233" s="138"/>
      <c r="M233" s="138"/>
      <c r="N233" s="138"/>
      <c r="O233" s="138"/>
      <c r="P233" s="138"/>
      <c r="Q233" s="138"/>
      <c r="R233" s="138"/>
      <c r="S233" s="138"/>
      <c r="T233" s="138"/>
      <c r="U233" s="138"/>
      <c r="V233" s="138"/>
      <c r="W233" s="138"/>
      <c r="X233" s="138"/>
    </row>
    <row r="234" spans="1:24" ht="18" customHeight="1">
      <c r="A234" s="139" t="s">
        <v>174</v>
      </c>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row>
    <row r="235" spans="1:24" s="74" customFormat="1" ht="18" customHeight="1">
      <c r="A235" s="222"/>
      <c r="B235" s="380" t="s">
        <v>732</v>
      </c>
      <c r="C235" s="380"/>
      <c r="D235" s="380"/>
      <c r="E235" s="380"/>
      <c r="F235" s="956"/>
      <c r="G235" s="956"/>
      <c r="H235" s="956"/>
      <c r="I235" s="956"/>
      <c r="J235" s="380" t="s">
        <v>733</v>
      </c>
      <c r="K235" s="380"/>
      <c r="L235" s="380"/>
      <c r="M235" s="380"/>
      <c r="N235" s="381"/>
      <c r="O235" s="381"/>
      <c r="P235" s="381"/>
      <c r="Q235" s="381"/>
      <c r="R235" s="381"/>
      <c r="S235" s="381"/>
      <c r="T235" s="381"/>
      <c r="U235" s="198"/>
      <c r="V235" s="138"/>
      <c r="W235" s="138"/>
      <c r="X235" s="138"/>
    </row>
    <row r="236" spans="1:24" s="74" customFormat="1" ht="18" customHeight="1">
      <c r="A236" s="222"/>
      <c r="B236" s="380" t="s">
        <v>734</v>
      </c>
      <c r="C236" s="380"/>
      <c r="D236" s="380"/>
      <c r="E236" s="380"/>
      <c r="F236" s="380"/>
      <c r="G236" s="380"/>
      <c r="H236" s="380"/>
      <c r="I236" s="382">
        <v>300000</v>
      </c>
      <c r="J236" s="380" t="s">
        <v>441</v>
      </c>
      <c r="K236" s="380"/>
      <c r="L236" s="380"/>
      <c r="M236" s="380"/>
      <c r="N236" s="380"/>
      <c r="O236" s="380"/>
      <c r="P236" s="380"/>
      <c r="Q236" s="381"/>
      <c r="R236" s="381"/>
      <c r="S236" s="381"/>
      <c r="T236" s="381"/>
      <c r="U236" s="381"/>
      <c r="V236" s="138"/>
      <c r="W236" s="138"/>
      <c r="X236" s="138"/>
    </row>
    <row r="237" spans="1:24" s="74" customFormat="1" ht="18" customHeight="1">
      <c r="A237" s="222"/>
      <c r="B237" s="380" t="s">
        <v>910</v>
      </c>
      <c r="C237" s="380"/>
      <c r="D237" s="380"/>
      <c r="E237" s="380"/>
      <c r="F237" s="1254" t="s">
        <v>908</v>
      </c>
      <c r="G237" s="1254"/>
      <c r="H237" s="1254"/>
      <c r="I237" s="1254"/>
      <c r="J237" s="1254"/>
      <c r="K237" s="1254"/>
      <c r="L237" s="1254"/>
      <c r="M237" s="1254"/>
      <c r="N237" s="1254"/>
      <c r="O237" s="1254"/>
      <c r="P237" s="1254"/>
      <c r="Q237" s="1254"/>
      <c r="R237" s="1254"/>
      <c r="S237" s="1254"/>
      <c r="T237" s="1254"/>
      <c r="U237" s="1254"/>
      <c r="V237" s="1254"/>
      <c r="W237" s="1254"/>
      <c r="X237" s="1254"/>
    </row>
    <row r="238" spans="1:24" ht="18" customHeight="1">
      <c r="A238" s="139"/>
      <c r="B238" s="138"/>
      <c r="C238" s="138"/>
      <c r="D238" s="138"/>
      <c r="E238" s="138"/>
      <c r="F238" s="138" t="s">
        <v>909</v>
      </c>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39" t="s">
        <v>175</v>
      </c>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row>
    <row r="240" spans="1:24" ht="18" customHeight="1">
      <c r="A240" s="1027" t="s">
        <v>176</v>
      </c>
      <c r="B240" s="945"/>
      <c r="C240" s="945"/>
      <c r="D240" s="945"/>
      <c r="E240" s="945"/>
      <c r="F240" s="945"/>
      <c r="G240" s="945"/>
      <c r="H240" s="945"/>
      <c r="I240" s="945"/>
      <c r="J240" s="945"/>
      <c r="K240" s="945"/>
      <c r="L240" s="164"/>
      <c r="M240" s="1198" t="s">
        <v>159</v>
      </c>
      <c r="N240" s="1198"/>
      <c r="O240" s="1198"/>
      <c r="P240" s="1198"/>
      <c r="Q240" s="1198"/>
      <c r="R240" s="1198"/>
      <c r="S240" s="1198"/>
      <c r="T240" s="1198"/>
      <c r="U240" s="1198"/>
      <c r="V240" s="1198"/>
      <c r="W240" s="1198"/>
      <c r="X240" s="1198"/>
    </row>
    <row r="241" spans="1:24" ht="18" customHeight="1">
      <c r="A241" s="945"/>
      <c r="B241" s="945"/>
      <c r="C241" s="945"/>
      <c r="D241" s="945"/>
      <c r="E241" s="945"/>
      <c r="F241" s="945"/>
      <c r="G241" s="945"/>
      <c r="H241" s="945"/>
      <c r="I241" s="945"/>
      <c r="J241" s="945"/>
      <c r="K241" s="1024"/>
      <c r="L241" s="165"/>
      <c r="M241" s="1202" t="s">
        <v>345</v>
      </c>
      <c r="N241" s="1203"/>
      <c r="O241" s="1203"/>
      <c r="P241" s="1203"/>
      <c r="Q241" s="1203"/>
      <c r="R241" s="1203"/>
      <c r="S241" s="1203"/>
      <c r="T241" s="1203"/>
      <c r="U241" s="1204">
        <f>IFERROR($M$242/($I$64+$N$64+$S$64+$X$64+$T$72+$S$81+$S$89+$P$111+$P$120),"")</f>
        <v>0.43911649760681509</v>
      </c>
      <c r="V241" s="1205"/>
      <c r="W241" s="1205"/>
      <c r="X241" s="166" t="s">
        <v>344</v>
      </c>
    </row>
    <row r="242" spans="1:24" ht="36" customHeight="1">
      <c r="A242" s="945"/>
      <c r="B242" s="945"/>
      <c r="C242" s="945"/>
      <c r="D242" s="945"/>
      <c r="E242" s="945"/>
      <c r="F242" s="945"/>
      <c r="G242" s="945"/>
      <c r="H242" s="945"/>
      <c r="I242" s="945"/>
      <c r="J242" s="945"/>
      <c r="K242" s="1024"/>
      <c r="L242" s="165"/>
      <c r="M242" s="1199">
        <v>200000</v>
      </c>
      <c r="N242" s="1200"/>
      <c r="O242" s="1200"/>
      <c r="P242" s="1200"/>
      <c r="Q242" s="1200"/>
      <c r="R242" s="1200"/>
      <c r="S242" s="1200"/>
      <c r="T242" s="1200"/>
      <c r="U242" s="1200"/>
      <c r="V242" s="1200"/>
      <c r="W242" s="1200"/>
      <c r="X242" s="1201"/>
    </row>
    <row r="243" spans="1:24" ht="18" customHeight="1">
      <c r="A243" s="139"/>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t="s">
        <v>387</v>
      </c>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t="s">
        <v>388</v>
      </c>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39"/>
      <c r="B247" s="138" t="s">
        <v>508</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row>
    <row r="248" spans="1:24" s="115" customFormat="1" ht="18" customHeight="1">
      <c r="A248" s="945" t="s">
        <v>98</v>
      </c>
      <c r="B248" s="945"/>
      <c r="C248" s="945"/>
      <c r="D248" s="946" t="s">
        <v>389</v>
      </c>
      <c r="E248" s="946"/>
      <c r="F248" s="946"/>
      <c r="G248" s="946"/>
      <c r="H248" s="946"/>
      <c r="I248" s="946"/>
      <c r="J248" s="946"/>
      <c r="K248" s="946"/>
      <c r="L248" s="946"/>
      <c r="M248" s="946"/>
      <c r="N248" s="946"/>
      <c r="O248" s="946"/>
      <c r="P248" s="946"/>
      <c r="Q248" s="946"/>
      <c r="R248" s="946"/>
      <c r="S248" s="946"/>
      <c r="T248" s="946"/>
      <c r="U248" s="138"/>
      <c r="V248" s="138"/>
      <c r="W248" s="138"/>
      <c r="X248" s="138"/>
    </row>
    <row r="249" spans="1:24" s="115" customFormat="1" ht="37.9" customHeight="1">
      <c r="A249" s="1181" t="str">
        <f>別紙２①!$G$6</f>
        <v>〇</v>
      </c>
      <c r="B249" s="1181"/>
      <c r="C249" s="1181"/>
      <c r="D249" s="1182" t="s">
        <v>509</v>
      </c>
      <c r="E249" s="1182"/>
      <c r="F249" s="1182"/>
      <c r="G249" s="1182"/>
      <c r="H249" s="1182"/>
      <c r="I249" s="1182"/>
      <c r="J249" s="1182"/>
      <c r="K249" s="1182"/>
      <c r="L249" s="1182"/>
      <c r="M249" s="1182"/>
      <c r="N249" s="1182"/>
      <c r="O249" s="1182"/>
      <c r="P249" s="1182"/>
      <c r="Q249" s="1182"/>
      <c r="R249" s="1182"/>
      <c r="S249" s="1182"/>
      <c r="T249" s="1182"/>
      <c r="U249" s="138"/>
      <c r="V249" s="138"/>
      <c r="W249" s="138"/>
      <c r="X249" s="138"/>
    </row>
    <row r="250" spans="1:24" s="115" customFormat="1"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18" customHeight="1">
      <c r="A252" s="139" t="s">
        <v>177</v>
      </c>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8.4499999999999993" customHeight="1">
      <c r="A253" s="139"/>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18" customHeight="1">
      <c r="A254" s="139" t="s">
        <v>390</v>
      </c>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row>
    <row r="255" spans="1:24" ht="36" customHeight="1">
      <c r="A255" s="139"/>
      <c r="B255" s="1124" t="s">
        <v>178</v>
      </c>
      <c r="C255" s="1124"/>
      <c r="D255" s="1124"/>
      <c r="E255" s="1124"/>
      <c r="F255" s="1124"/>
      <c r="G255" s="1124"/>
      <c r="H255" s="1124"/>
      <c r="I255" s="1124"/>
      <c r="J255" s="1124"/>
      <c r="K255" s="1124"/>
      <c r="L255" s="1124"/>
      <c r="M255" s="1124"/>
      <c r="N255" s="1124"/>
      <c r="O255" s="1124"/>
      <c r="P255" s="1124"/>
      <c r="Q255" s="1124"/>
      <c r="R255" s="1124"/>
      <c r="S255" s="1124"/>
      <c r="T255" s="1124"/>
      <c r="U255" s="1124"/>
      <c r="V255" s="1124"/>
      <c r="W255" s="1124"/>
      <c r="X255" s="1124"/>
    </row>
    <row r="256" spans="1:24" ht="18" customHeight="1">
      <c r="A256" s="1179" t="s">
        <v>98</v>
      </c>
      <c r="B256" s="1179"/>
      <c r="C256" s="1180" t="s">
        <v>179</v>
      </c>
      <c r="D256" s="1180"/>
      <c r="E256" s="1180"/>
      <c r="F256" s="1180"/>
      <c r="G256" s="1180"/>
      <c r="H256" s="1180"/>
      <c r="I256" s="1180" t="s">
        <v>180</v>
      </c>
      <c r="J256" s="1180"/>
      <c r="K256" s="1180"/>
      <c r="L256" s="167"/>
      <c r="M256" s="1180" t="s">
        <v>181</v>
      </c>
      <c r="N256" s="1180"/>
      <c r="O256" s="1180"/>
      <c r="P256" s="1180"/>
      <c r="Q256" s="1180"/>
      <c r="R256" s="1180"/>
      <c r="S256" s="1180" t="s">
        <v>182</v>
      </c>
      <c r="T256" s="1180"/>
      <c r="U256" s="1180"/>
      <c r="V256" s="1180"/>
      <c r="W256" s="1180"/>
      <c r="X256" s="1180"/>
    </row>
    <row r="257" spans="1:24" ht="20.45" customHeight="1">
      <c r="A257" s="1187" t="str">
        <f>IF(T72&gt;0,"〇","")</f>
        <v>〇</v>
      </c>
      <c r="B257" s="1188"/>
      <c r="C257" s="1191" t="s">
        <v>183</v>
      </c>
      <c r="D257" s="1191"/>
      <c r="E257" s="1191"/>
      <c r="F257" s="1191"/>
      <c r="G257" s="1191"/>
      <c r="H257" s="1191"/>
      <c r="I257" s="168" t="s">
        <v>67</v>
      </c>
      <c r="J257" s="481">
        <v>7</v>
      </c>
      <c r="K257" s="169" t="s">
        <v>346</v>
      </c>
      <c r="L257" s="170"/>
      <c r="M257" s="1168" t="s">
        <v>510</v>
      </c>
      <c r="N257" s="1169"/>
      <c r="O257" s="1169"/>
      <c r="P257" s="1169"/>
      <c r="Q257" s="1169"/>
      <c r="R257" s="1170"/>
      <c r="S257" s="1168" t="s">
        <v>979</v>
      </c>
      <c r="T257" s="1169"/>
      <c r="U257" s="1169"/>
      <c r="V257" s="1169"/>
      <c r="W257" s="1169"/>
      <c r="X257" s="1170"/>
    </row>
    <row r="258" spans="1:24" s="107" customFormat="1" ht="16.149999999999999" customHeight="1">
      <c r="A258" s="1177"/>
      <c r="B258" s="1178"/>
      <c r="C258" s="1167"/>
      <c r="D258" s="1167"/>
      <c r="E258" s="1167"/>
      <c r="F258" s="1167"/>
      <c r="G258" s="1167"/>
      <c r="H258" s="1167"/>
      <c r="I258" s="171"/>
      <c r="J258" s="172" t="s">
        <v>347</v>
      </c>
      <c r="K258" s="173"/>
      <c r="L258" s="174"/>
      <c r="M258" s="1171"/>
      <c r="N258" s="1172"/>
      <c r="O258" s="1172"/>
      <c r="P258" s="1172"/>
      <c r="Q258" s="1172"/>
      <c r="R258" s="1173"/>
      <c r="S258" s="1171"/>
      <c r="T258" s="1172"/>
      <c r="U258" s="1172"/>
      <c r="V258" s="1172"/>
      <c r="W258" s="1172"/>
      <c r="X258" s="1173"/>
    </row>
    <row r="259" spans="1:24" s="107" customFormat="1" ht="22.9" customHeight="1">
      <c r="A259" s="1177"/>
      <c r="B259" s="1178"/>
      <c r="C259" s="1167"/>
      <c r="D259" s="1167"/>
      <c r="E259" s="1167"/>
      <c r="F259" s="1167"/>
      <c r="G259" s="1167"/>
      <c r="H259" s="1167"/>
      <c r="I259" s="175" t="s">
        <v>67</v>
      </c>
      <c r="J259" s="480">
        <v>11</v>
      </c>
      <c r="K259" s="176" t="s">
        <v>346</v>
      </c>
      <c r="L259" s="174"/>
      <c r="M259" s="1171"/>
      <c r="N259" s="1172"/>
      <c r="O259" s="1172"/>
      <c r="P259" s="1172"/>
      <c r="Q259" s="1172"/>
      <c r="R259" s="1173"/>
      <c r="S259" s="1171"/>
      <c r="T259" s="1172"/>
      <c r="U259" s="1172"/>
      <c r="V259" s="1172"/>
      <c r="W259" s="1172"/>
      <c r="X259" s="1173"/>
    </row>
    <row r="260" spans="1:24" s="107" customFormat="1" ht="46.15" customHeight="1">
      <c r="A260" s="1177" t="str">
        <f>IF(S71&gt;0,"〇","")</f>
        <v/>
      </c>
      <c r="B260" s="1178"/>
      <c r="C260" s="1167"/>
      <c r="D260" s="1167"/>
      <c r="E260" s="1167"/>
      <c r="F260" s="1167"/>
      <c r="G260" s="1167"/>
      <c r="H260" s="1167"/>
      <c r="I260" s="1183"/>
      <c r="J260" s="1184"/>
      <c r="K260" s="1185"/>
      <c r="L260" s="174"/>
      <c r="M260" s="1171"/>
      <c r="N260" s="1186"/>
      <c r="O260" s="1186"/>
      <c r="P260" s="1186"/>
      <c r="Q260" s="1186"/>
      <c r="R260" s="1173"/>
      <c r="S260" s="1174"/>
      <c r="T260" s="1175"/>
      <c r="U260" s="1175"/>
      <c r="V260" s="1175"/>
      <c r="W260" s="1175"/>
      <c r="X260" s="1176"/>
    </row>
    <row r="261" spans="1:24" s="107" customFormat="1" ht="84.6" customHeight="1">
      <c r="A261" s="1177"/>
      <c r="B261" s="1178"/>
      <c r="C261" s="1167"/>
      <c r="D261" s="1167"/>
      <c r="E261" s="1167"/>
      <c r="F261" s="1167"/>
      <c r="G261" s="1167"/>
      <c r="H261" s="1167"/>
      <c r="I261" s="1183"/>
      <c r="J261" s="1184"/>
      <c r="K261" s="1185"/>
      <c r="L261" s="174"/>
      <c r="M261" s="1171"/>
      <c r="N261" s="1172"/>
      <c r="O261" s="1172"/>
      <c r="P261" s="1172"/>
      <c r="Q261" s="1172"/>
      <c r="R261" s="1173"/>
      <c r="S261" s="1195" t="s">
        <v>980</v>
      </c>
      <c r="T261" s="1196"/>
      <c r="U261" s="1196"/>
      <c r="V261" s="1196"/>
      <c r="W261" s="1196"/>
      <c r="X261" s="1197"/>
    </row>
    <row r="262" spans="1:24" s="107" customFormat="1" ht="120" customHeight="1">
      <c r="A262" s="1192"/>
      <c r="B262" s="1193"/>
      <c r="C262" s="1194"/>
      <c r="D262" s="1194"/>
      <c r="E262" s="1194"/>
      <c r="F262" s="1194"/>
      <c r="G262" s="1194"/>
      <c r="H262" s="1194"/>
      <c r="I262" s="1211"/>
      <c r="J262" s="1214"/>
      <c r="K262" s="1215"/>
      <c r="L262" s="177"/>
      <c r="M262" s="1174"/>
      <c r="N262" s="1175"/>
      <c r="O262" s="1175"/>
      <c r="P262" s="1175"/>
      <c r="Q262" s="1175"/>
      <c r="R262" s="1176"/>
      <c r="S262" s="1195" t="s">
        <v>981</v>
      </c>
      <c r="T262" s="1196"/>
      <c r="U262" s="1196"/>
      <c r="V262" s="1196"/>
      <c r="W262" s="1196"/>
      <c r="X262" s="1197"/>
    </row>
    <row r="263" spans="1:24" ht="21.6" customHeight="1">
      <c r="A263" s="1187" t="str">
        <f>IF(S81&gt;0,"〇","")</f>
        <v>〇</v>
      </c>
      <c r="B263" s="1188"/>
      <c r="C263" s="1191" t="s">
        <v>184</v>
      </c>
      <c r="D263" s="1191"/>
      <c r="E263" s="1191"/>
      <c r="F263" s="1191"/>
      <c r="G263" s="1191"/>
      <c r="H263" s="1191"/>
      <c r="I263" s="168" t="s">
        <v>67</v>
      </c>
      <c r="J263" s="481">
        <v>7</v>
      </c>
      <c r="K263" s="169" t="s">
        <v>346</v>
      </c>
      <c r="L263" s="178"/>
      <c r="M263" s="1168" t="s">
        <v>185</v>
      </c>
      <c r="N263" s="1189"/>
      <c r="O263" s="1189"/>
      <c r="P263" s="1189"/>
      <c r="Q263" s="1189"/>
      <c r="R263" s="1190"/>
      <c r="S263" s="1168" t="s">
        <v>982</v>
      </c>
      <c r="T263" s="1189"/>
      <c r="U263" s="1189"/>
      <c r="V263" s="1189"/>
      <c r="W263" s="1189"/>
      <c r="X263" s="1190"/>
    </row>
    <row r="264" spans="1:24" s="107" customFormat="1" ht="21.6" customHeight="1">
      <c r="A264" s="1177"/>
      <c r="B264" s="1178"/>
      <c r="C264" s="1167"/>
      <c r="D264" s="1167"/>
      <c r="E264" s="1167"/>
      <c r="F264" s="1167"/>
      <c r="G264" s="1167"/>
      <c r="H264" s="1167"/>
      <c r="I264" s="171"/>
      <c r="J264" s="172" t="s">
        <v>347</v>
      </c>
      <c r="K264" s="173"/>
      <c r="L264" s="178"/>
      <c r="M264" s="1171"/>
      <c r="N264" s="1172"/>
      <c r="O264" s="1172"/>
      <c r="P264" s="1172"/>
      <c r="Q264" s="1172"/>
      <c r="R264" s="1173"/>
      <c r="S264" s="1171"/>
      <c r="T264" s="1172"/>
      <c r="U264" s="1172"/>
      <c r="V264" s="1172"/>
      <c r="W264" s="1172"/>
      <c r="X264" s="1173"/>
    </row>
    <row r="265" spans="1:24" s="107" customFormat="1" ht="21.6" customHeight="1">
      <c r="A265" s="1177"/>
      <c r="B265" s="1178"/>
      <c r="C265" s="1167"/>
      <c r="D265" s="1167"/>
      <c r="E265" s="1167"/>
      <c r="F265" s="1167"/>
      <c r="G265" s="1167"/>
      <c r="H265" s="1167"/>
      <c r="I265" s="175" t="s">
        <v>67</v>
      </c>
      <c r="J265" s="480">
        <v>11</v>
      </c>
      <c r="K265" s="176" t="s">
        <v>346</v>
      </c>
      <c r="L265" s="178"/>
      <c r="M265" s="1171"/>
      <c r="N265" s="1172"/>
      <c r="O265" s="1172"/>
      <c r="P265" s="1172"/>
      <c r="Q265" s="1172"/>
      <c r="R265" s="1173"/>
      <c r="S265" s="1171"/>
      <c r="T265" s="1172"/>
      <c r="U265" s="1172"/>
      <c r="V265" s="1172"/>
      <c r="W265" s="1172"/>
      <c r="X265" s="1173"/>
    </row>
    <row r="266" spans="1:24" s="107" customFormat="1" ht="162" customHeight="1">
      <c r="A266" s="1192" t="str">
        <f>IF(S76&gt;0,"〇","")</f>
        <v/>
      </c>
      <c r="B266" s="1193"/>
      <c r="C266" s="1194"/>
      <c r="D266" s="1194"/>
      <c r="E266" s="1194"/>
      <c r="F266" s="1194"/>
      <c r="G266" s="1194"/>
      <c r="H266" s="1194"/>
      <c r="I266" s="1211"/>
      <c r="J266" s="1212"/>
      <c r="K266" s="1213"/>
      <c r="L266" s="178"/>
      <c r="M266" s="1174"/>
      <c r="N266" s="1175"/>
      <c r="O266" s="1175"/>
      <c r="P266" s="1175"/>
      <c r="Q266" s="1175"/>
      <c r="R266" s="1176"/>
      <c r="S266" s="1174"/>
      <c r="T266" s="1175"/>
      <c r="U266" s="1175"/>
      <c r="V266" s="1175"/>
      <c r="W266" s="1175"/>
      <c r="X266" s="1176"/>
    </row>
    <row r="267" spans="1:24" ht="24" customHeight="1">
      <c r="A267" s="1187" t="str">
        <f>IF(S89&gt;0,"〇","")</f>
        <v/>
      </c>
      <c r="B267" s="1188"/>
      <c r="C267" s="1191" t="s">
        <v>511</v>
      </c>
      <c r="D267" s="1191"/>
      <c r="E267" s="1191"/>
      <c r="F267" s="1191"/>
      <c r="G267" s="1191"/>
      <c r="H267" s="1191"/>
      <c r="I267" s="168" t="s">
        <v>67</v>
      </c>
      <c r="J267" s="481">
        <v>7</v>
      </c>
      <c r="K267" s="169" t="s">
        <v>346</v>
      </c>
      <c r="L267" s="178"/>
      <c r="M267" s="1168" t="s">
        <v>516</v>
      </c>
      <c r="N267" s="1209"/>
      <c r="O267" s="1209"/>
      <c r="P267" s="1209"/>
      <c r="Q267" s="1209"/>
      <c r="R267" s="1210"/>
      <c r="S267" s="1168" t="s">
        <v>983</v>
      </c>
      <c r="T267" s="1189"/>
      <c r="U267" s="1189"/>
      <c r="V267" s="1189"/>
      <c r="W267" s="1189"/>
      <c r="X267" s="1190"/>
    </row>
    <row r="268" spans="1:24" s="107" customFormat="1" ht="24" customHeight="1">
      <c r="A268" s="1177"/>
      <c r="B268" s="1178"/>
      <c r="C268" s="1167"/>
      <c r="D268" s="1167"/>
      <c r="E268" s="1167"/>
      <c r="F268" s="1167"/>
      <c r="G268" s="1167"/>
      <c r="H268" s="1167"/>
      <c r="I268" s="171"/>
      <c r="J268" s="172" t="s">
        <v>347</v>
      </c>
      <c r="K268" s="173"/>
      <c r="L268" s="178"/>
      <c r="M268" s="1171"/>
      <c r="N268" s="1172"/>
      <c r="O268" s="1172"/>
      <c r="P268" s="1172"/>
      <c r="Q268" s="1172"/>
      <c r="R268" s="1173"/>
      <c r="S268" s="1218"/>
      <c r="T268" s="1219"/>
      <c r="U268" s="1219"/>
      <c r="V268" s="1219"/>
      <c r="W268" s="1219"/>
      <c r="X268" s="1220"/>
    </row>
    <row r="269" spans="1:24" s="107" customFormat="1" ht="24" customHeight="1">
      <c r="A269" s="1177"/>
      <c r="B269" s="1178"/>
      <c r="C269" s="1167"/>
      <c r="D269" s="1167"/>
      <c r="E269" s="1167"/>
      <c r="F269" s="1167"/>
      <c r="G269" s="1167"/>
      <c r="H269" s="1167"/>
      <c r="I269" s="175" t="s">
        <v>67</v>
      </c>
      <c r="J269" s="480">
        <v>11</v>
      </c>
      <c r="K269" s="176" t="s">
        <v>346</v>
      </c>
      <c r="L269" s="178"/>
      <c r="M269" s="1171"/>
      <c r="N269" s="1172"/>
      <c r="O269" s="1172"/>
      <c r="P269" s="1172"/>
      <c r="Q269" s="1172"/>
      <c r="R269" s="1173"/>
      <c r="S269" s="1218"/>
      <c r="T269" s="1219"/>
      <c r="U269" s="1219"/>
      <c r="V269" s="1219"/>
      <c r="W269" s="1219"/>
      <c r="X269" s="1220"/>
    </row>
    <row r="270" spans="1:24" s="107" customFormat="1" ht="138" customHeight="1">
      <c r="A270" s="1192"/>
      <c r="B270" s="1193"/>
      <c r="C270" s="1194"/>
      <c r="D270" s="1194"/>
      <c r="E270" s="1194"/>
      <c r="F270" s="1194"/>
      <c r="G270" s="1194"/>
      <c r="H270" s="1194"/>
      <c r="I270" s="1211"/>
      <c r="J270" s="1212"/>
      <c r="K270" s="1213"/>
      <c r="L270" s="178"/>
      <c r="M270" s="1174"/>
      <c r="N270" s="1175"/>
      <c r="O270" s="1175"/>
      <c r="P270" s="1175"/>
      <c r="Q270" s="1175"/>
      <c r="R270" s="1176"/>
      <c r="S270" s="1221"/>
      <c r="T270" s="1222"/>
      <c r="U270" s="1222"/>
      <c r="V270" s="1222"/>
      <c r="W270" s="1222"/>
      <c r="X270" s="1223"/>
    </row>
    <row r="271" spans="1:24" ht="24" customHeight="1">
      <c r="A271" s="1216" t="str">
        <f>IF(P111&gt;0,"〇","")</f>
        <v/>
      </c>
      <c r="B271" s="1217"/>
      <c r="C271" s="1191" t="s">
        <v>512</v>
      </c>
      <c r="D271" s="1191"/>
      <c r="E271" s="1191"/>
      <c r="F271" s="1191"/>
      <c r="G271" s="1191"/>
      <c r="H271" s="1191"/>
      <c r="I271" s="168" t="s">
        <v>67</v>
      </c>
      <c r="J271" s="481">
        <v>7</v>
      </c>
      <c r="K271" s="169" t="s">
        <v>346</v>
      </c>
      <c r="L271" s="178"/>
      <c r="M271" s="1168" t="s">
        <v>515</v>
      </c>
      <c r="N271" s="1189"/>
      <c r="O271" s="1189"/>
      <c r="P271" s="1189"/>
      <c r="Q271" s="1189"/>
      <c r="R271" s="1190"/>
      <c r="S271" s="1168" t="s">
        <v>984</v>
      </c>
      <c r="T271" s="1189"/>
      <c r="U271" s="1189"/>
      <c r="V271" s="1189"/>
      <c r="W271" s="1189"/>
      <c r="X271" s="1190"/>
    </row>
    <row r="272" spans="1:24" s="107" customFormat="1" ht="24" customHeight="1">
      <c r="A272" s="1177"/>
      <c r="B272" s="1178"/>
      <c r="C272" s="1167"/>
      <c r="D272" s="1167"/>
      <c r="E272" s="1167"/>
      <c r="F272" s="1167"/>
      <c r="G272" s="1167"/>
      <c r="H272" s="1167"/>
      <c r="I272" s="171"/>
      <c r="J272" s="172" t="s">
        <v>347</v>
      </c>
      <c r="K272" s="173"/>
      <c r="L272" s="178"/>
      <c r="M272" s="1171"/>
      <c r="N272" s="1172"/>
      <c r="O272" s="1172"/>
      <c r="P272" s="1172"/>
      <c r="Q272" s="1172"/>
      <c r="R272" s="1173"/>
      <c r="S272" s="1171"/>
      <c r="T272" s="1172"/>
      <c r="U272" s="1172"/>
      <c r="V272" s="1172"/>
      <c r="W272" s="1172"/>
      <c r="X272" s="1173"/>
    </row>
    <row r="273" spans="1:25" s="107" customFormat="1" ht="24" customHeight="1">
      <c r="A273" s="1177"/>
      <c r="B273" s="1178"/>
      <c r="C273" s="1167"/>
      <c r="D273" s="1167"/>
      <c r="E273" s="1167"/>
      <c r="F273" s="1167"/>
      <c r="G273" s="1167"/>
      <c r="H273" s="1167"/>
      <c r="I273" s="175" t="s">
        <v>67</v>
      </c>
      <c r="J273" s="480">
        <v>11</v>
      </c>
      <c r="K273" s="176" t="s">
        <v>346</v>
      </c>
      <c r="L273" s="178"/>
      <c r="M273" s="1171"/>
      <c r="N273" s="1172"/>
      <c r="O273" s="1172"/>
      <c r="P273" s="1172"/>
      <c r="Q273" s="1172"/>
      <c r="R273" s="1173"/>
      <c r="S273" s="1171"/>
      <c r="T273" s="1172"/>
      <c r="U273" s="1172"/>
      <c r="V273" s="1172"/>
      <c r="W273" s="1172"/>
      <c r="X273" s="1173"/>
    </row>
    <row r="274" spans="1:25" s="107" customFormat="1" ht="119.45" customHeight="1">
      <c r="A274" s="1192"/>
      <c r="B274" s="1193"/>
      <c r="C274" s="1194"/>
      <c r="D274" s="1194"/>
      <c r="E274" s="1194"/>
      <c r="F274" s="1194"/>
      <c r="G274" s="1194"/>
      <c r="H274" s="1194"/>
      <c r="I274" s="179"/>
      <c r="J274" s="180"/>
      <c r="K274" s="181"/>
      <c r="L274" s="178"/>
      <c r="M274" s="1174"/>
      <c r="N274" s="1175"/>
      <c r="O274" s="1175"/>
      <c r="P274" s="1175"/>
      <c r="Q274" s="1175"/>
      <c r="R274" s="1176"/>
      <c r="S274" s="1174"/>
      <c r="T274" s="1175"/>
      <c r="U274" s="1175"/>
      <c r="V274" s="1175"/>
      <c r="W274" s="1175"/>
      <c r="X274" s="1176"/>
    </row>
    <row r="275" spans="1:25" ht="24" customHeight="1">
      <c r="A275" s="1206" t="str">
        <f>IF(P120&gt;0,"〇","")</f>
        <v>〇</v>
      </c>
      <c r="B275" s="1207"/>
      <c r="C275" s="1208" t="s">
        <v>513</v>
      </c>
      <c r="D275" s="1191"/>
      <c r="E275" s="1191"/>
      <c r="F275" s="1191"/>
      <c r="G275" s="1191"/>
      <c r="H275" s="1191"/>
      <c r="I275" s="168" t="s">
        <v>67</v>
      </c>
      <c r="J275" s="481">
        <v>7</v>
      </c>
      <c r="K275" s="169" t="s">
        <v>346</v>
      </c>
      <c r="L275" s="182"/>
      <c r="M275" s="1168" t="s">
        <v>514</v>
      </c>
      <c r="N275" s="1189"/>
      <c r="O275" s="1189"/>
      <c r="P275" s="1189"/>
      <c r="Q275" s="1189"/>
      <c r="R275" s="1190"/>
      <c r="S275" s="1168" t="s">
        <v>985</v>
      </c>
      <c r="T275" s="1189"/>
      <c r="U275" s="1189"/>
      <c r="V275" s="1189"/>
      <c r="W275" s="1189"/>
      <c r="X275" s="1190"/>
      <c r="Y275" s="81"/>
    </row>
    <row r="276" spans="1:25" s="107" customFormat="1" ht="24" customHeight="1">
      <c r="A276" s="1177"/>
      <c r="B276" s="1178"/>
      <c r="C276" s="1167"/>
      <c r="D276" s="1167"/>
      <c r="E276" s="1167"/>
      <c r="F276" s="1167"/>
      <c r="G276" s="1167"/>
      <c r="H276" s="1167"/>
      <c r="I276" s="171"/>
      <c r="J276" s="172" t="s">
        <v>347</v>
      </c>
      <c r="K276" s="173"/>
      <c r="L276" s="182"/>
      <c r="M276" s="1171"/>
      <c r="N276" s="1172"/>
      <c r="O276" s="1172"/>
      <c r="P276" s="1172"/>
      <c r="Q276" s="1172"/>
      <c r="R276" s="1173"/>
      <c r="S276" s="1171"/>
      <c r="T276" s="1172"/>
      <c r="U276" s="1172"/>
      <c r="V276" s="1172"/>
      <c r="W276" s="1172"/>
      <c r="X276" s="1173"/>
    </row>
    <row r="277" spans="1:25" s="107" customFormat="1" ht="24" customHeight="1">
      <c r="A277" s="1177"/>
      <c r="B277" s="1178"/>
      <c r="C277" s="1167"/>
      <c r="D277" s="1167"/>
      <c r="E277" s="1167"/>
      <c r="F277" s="1167"/>
      <c r="G277" s="1167"/>
      <c r="H277" s="1167"/>
      <c r="I277" s="175" t="s">
        <v>67</v>
      </c>
      <c r="J277" s="480">
        <v>11</v>
      </c>
      <c r="K277" s="176" t="s">
        <v>346</v>
      </c>
      <c r="L277" s="182"/>
      <c r="M277" s="1171"/>
      <c r="N277" s="1172"/>
      <c r="O277" s="1172"/>
      <c r="P277" s="1172"/>
      <c r="Q277" s="1172"/>
      <c r="R277" s="1173"/>
      <c r="S277" s="1171"/>
      <c r="T277" s="1172"/>
      <c r="U277" s="1172"/>
      <c r="V277" s="1172"/>
      <c r="W277" s="1172"/>
      <c r="X277" s="1173"/>
    </row>
    <row r="278" spans="1:25" s="107" customFormat="1" ht="119.45" customHeight="1">
      <c r="A278" s="1192" t="str">
        <f>IF(S85&gt;0,"〇","")</f>
        <v/>
      </c>
      <c r="B278" s="1193"/>
      <c r="C278" s="1194"/>
      <c r="D278" s="1194"/>
      <c r="E278" s="1194"/>
      <c r="F278" s="1194"/>
      <c r="G278" s="1194"/>
      <c r="H278" s="1194"/>
      <c r="I278" s="179"/>
      <c r="J278" s="180"/>
      <c r="K278" s="181"/>
      <c r="L278" s="182"/>
      <c r="M278" s="1174"/>
      <c r="N278" s="1175"/>
      <c r="O278" s="1175"/>
      <c r="P278" s="1175"/>
      <c r="Q278" s="1175"/>
      <c r="R278" s="1176"/>
      <c r="S278" s="1174"/>
      <c r="T278" s="1175"/>
      <c r="U278" s="1175"/>
      <c r="V278" s="1175"/>
      <c r="W278" s="1175"/>
      <c r="X278" s="1176"/>
    </row>
    <row r="279" spans="1:25" ht="7.15" customHeight="1">
      <c r="A279" s="183"/>
      <c r="B279" s="183"/>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row>
    <row r="280" spans="1:25" ht="18" customHeight="1">
      <c r="A280" s="160"/>
      <c r="B280" s="161" t="s">
        <v>186</v>
      </c>
      <c r="C280" s="155" t="s">
        <v>517</v>
      </c>
      <c r="D280" s="155"/>
      <c r="E280" s="155"/>
      <c r="F280" s="155"/>
      <c r="G280" s="155"/>
      <c r="H280" s="155"/>
      <c r="I280" s="155"/>
      <c r="J280" s="155"/>
      <c r="K280" s="155"/>
      <c r="L280" s="155"/>
      <c r="M280" s="155"/>
      <c r="N280" s="155"/>
      <c r="O280" s="155"/>
      <c r="P280" s="155"/>
      <c r="Q280" s="155"/>
      <c r="R280" s="155"/>
      <c r="S280" s="155"/>
      <c r="T280" s="155"/>
      <c r="U280" s="155"/>
      <c r="V280" s="155"/>
      <c r="W280" s="155"/>
      <c r="X280" s="155"/>
    </row>
    <row r="281" spans="1:25" ht="45.75" customHeight="1">
      <c r="A281" s="160"/>
      <c r="B281" s="185" t="s">
        <v>187</v>
      </c>
      <c r="C281" s="988" t="s">
        <v>188</v>
      </c>
      <c r="D281" s="988"/>
      <c r="E281" s="988"/>
      <c r="F281" s="988"/>
      <c r="G281" s="988"/>
      <c r="H281" s="988"/>
      <c r="I281" s="988"/>
      <c r="J281" s="988"/>
      <c r="K281" s="988"/>
      <c r="L281" s="988"/>
      <c r="M281" s="988"/>
      <c r="N281" s="988"/>
      <c r="O281" s="988"/>
      <c r="P281" s="988"/>
      <c r="Q281" s="988"/>
      <c r="R281" s="988"/>
      <c r="S281" s="988"/>
      <c r="T281" s="988"/>
      <c r="U281" s="988"/>
      <c r="V281" s="988"/>
      <c r="W281" s="988"/>
      <c r="X281" s="988"/>
    </row>
  </sheetData>
  <dataConsolidate/>
  <mergeCells count="465">
    <mergeCell ref="F237:X237"/>
    <mergeCell ref="F232:X232"/>
    <mergeCell ref="F27:X27"/>
    <mergeCell ref="A27:E27"/>
    <mergeCell ref="A1:C1"/>
    <mergeCell ref="C216:I219"/>
    <mergeCell ref="R210:X210"/>
    <mergeCell ref="R211:X211"/>
    <mergeCell ref="J213:P213"/>
    <mergeCell ref="J214:P214"/>
    <mergeCell ref="J215:P215"/>
    <mergeCell ref="R213:X213"/>
    <mergeCell ref="R214:X214"/>
    <mergeCell ref="R215:X215"/>
    <mergeCell ref="C212:I215"/>
    <mergeCell ref="C208:I211"/>
    <mergeCell ref="B102:F102"/>
    <mergeCell ref="H102:J102"/>
    <mergeCell ref="K102:R102"/>
    <mergeCell ref="K97:R97"/>
    <mergeCell ref="H98:J98"/>
    <mergeCell ref="K98:R98"/>
    <mergeCell ref="A163:B163"/>
    <mergeCell ref="C163:X163"/>
    <mergeCell ref="A164:B164"/>
    <mergeCell ref="C164:X164"/>
    <mergeCell ref="B104:J104"/>
    <mergeCell ref="B108:R108"/>
    <mergeCell ref="B117:R117"/>
    <mergeCell ref="J207:P207"/>
    <mergeCell ref="R207:X207"/>
    <mergeCell ref="C206:I207"/>
    <mergeCell ref="K104:R104"/>
    <mergeCell ref="A201:F201"/>
    <mergeCell ref="H201:J201"/>
    <mergeCell ref="K201:O201"/>
    <mergeCell ref="A165:B165"/>
    <mergeCell ref="C165:X165"/>
    <mergeCell ref="A161:B161"/>
    <mergeCell ref="C161:X161"/>
    <mergeCell ref="A162:B162"/>
    <mergeCell ref="C162:X162"/>
    <mergeCell ref="A158:B158"/>
    <mergeCell ref="C158:X158"/>
    <mergeCell ref="A159:B159"/>
    <mergeCell ref="C159:X159"/>
    <mergeCell ref="B134:C135"/>
    <mergeCell ref="A160:B160"/>
    <mergeCell ref="B101:F101"/>
    <mergeCell ref="E71:F71"/>
    <mergeCell ref="H71:I71"/>
    <mergeCell ref="J71:K71"/>
    <mergeCell ref="B70:K70"/>
    <mergeCell ref="M70:O71"/>
    <mergeCell ref="E72:F72"/>
    <mergeCell ref="H72:I72"/>
    <mergeCell ref="J72:K72"/>
    <mergeCell ref="H101:J101"/>
    <mergeCell ref="K101:R101"/>
    <mergeCell ref="N90:O90"/>
    <mergeCell ref="B92:X92"/>
    <mergeCell ref="B93:X93"/>
    <mergeCell ref="K99:R99"/>
    <mergeCell ref="B100:F100"/>
    <mergeCell ref="H100:J100"/>
    <mergeCell ref="K100:R100"/>
    <mergeCell ref="B94:X94"/>
    <mergeCell ref="B97:F97"/>
    <mergeCell ref="H97:J97"/>
    <mergeCell ref="S89:T91"/>
    <mergeCell ref="B86:T86"/>
    <mergeCell ref="B99:F99"/>
    <mergeCell ref="C281:X281"/>
    <mergeCell ref="A267:B267"/>
    <mergeCell ref="C267:H267"/>
    <mergeCell ref="A271:B271"/>
    <mergeCell ref="C271:H271"/>
    <mergeCell ref="A270:B270"/>
    <mergeCell ref="C270:H270"/>
    <mergeCell ref="A272:B272"/>
    <mergeCell ref="C272:H272"/>
    <mergeCell ref="A273:B273"/>
    <mergeCell ref="C273:H273"/>
    <mergeCell ref="M271:R274"/>
    <mergeCell ref="S271:X274"/>
    <mergeCell ref="A276:B276"/>
    <mergeCell ref="C276:H276"/>
    <mergeCell ref="A274:B274"/>
    <mergeCell ref="C274:H274"/>
    <mergeCell ref="A278:B278"/>
    <mergeCell ref="C278:H278"/>
    <mergeCell ref="A269:B269"/>
    <mergeCell ref="S267:X270"/>
    <mergeCell ref="I270:K270"/>
    <mergeCell ref="A268:B268"/>
    <mergeCell ref="C268:H268"/>
    <mergeCell ref="C257:H257"/>
    <mergeCell ref="A240:K242"/>
    <mergeCell ref="M240:X240"/>
    <mergeCell ref="M242:X242"/>
    <mergeCell ref="M241:T241"/>
    <mergeCell ref="U241:W241"/>
    <mergeCell ref="A258:B258"/>
    <mergeCell ref="A275:B275"/>
    <mergeCell ref="C275:H275"/>
    <mergeCell ref="C269:H269"/>
    <mergeCell ref="M267:R270"/>
    <mergeCell ref="A264:B264"/>
    <mergeCell ref="C265:H265"/>
    <mergeCell ref="M263:R266"/>
    <mergeCell ref="S263:X266"/>
    <mergeCell ref="I266:K266"/>
    <mergeCell ref="A265:B265"/>
    <mergeCell ref="M261:R261"/>
    <mergeCell ref="M262:R262"/>
    <mergeCell ref="A263:B263"/>
    <mergeCell ref="I261:K261"/>
    <mergeCell ref="S261:X261"/>
    <mergeCell ref="I262:K262"/>
    <mergeCell ref="C264:H264"/>
    <mergeCell ref="A277:B277"/>
    <mergeCell ref="C277:H277"/>
    <mergeCell ref="M275:R278"/>
    <mergeCell ref="S275:X278"/>
    <mergeCell ref="C263:H263"/>
    <mergeCell ref="A262:B262"/>
    <mergeCell ref="C262:H262"/>
    <mergeCell ref="A261:B261"/>
    <mergeCell ref="C261:H261"/>
    <mergeCell ref="S262:X262"/>
    <mergeCell ref="A266:B266"/>
    <mergeCell ref="C266:H266"/>
    <mergeCell ref="B227:E227"/>
    <mergeCell ref="F227:I227"/>
    <mergeCell ref="J227:M227"/>
    <mergeCell ref="N227:P227"/>
    <mergeCell ref="R227:T227"/>
    <mergeCell ref="U227:X227"/>
    <mergeCell ref="C258:H258"/>
    <mergeCell ref="S257:X260"/>
    <mergeCell ref="A259:B259"/>
    <mergeCell ref="C259:H259"/>
    <mergeCell ref="B255:X255"/>
    <mergeCell ref="A256:B256"/>
    <mergeCell ref="C256:H256"/>
    <mergeCell ref="I256:K256"/>
    <mergeCell ref="M256:R256"/>
    <mergeCell ref="S256:X256"/>
    <mergeCell ref="A249:C249"/>
    <mergeCell ref="D249:T249"/>
    <mergeCell ref="A260:B260"/>
    <mergeCell ref="C260:H260"/>
    <mergeCell ref="I260:K260"/>
    <mergeCell ref="M257:R260"/>
    <mergeCell ref="A257:B257"/>
    <mergeCell ref="F235:I235"/>
    <mergeCell ref="B226:E226"/>
    <mergeCell ref="F226:I226"/>
    <mergeCell ref="J226:M226"/>
    <mergeCell ref="N226:P226"/>
    <mergeCell ref="R226:T226"/>
    <mergeCell ref="U226:X226"/>
    <mergeCell ref="C220:I220"/>
    <mergeCell ref="J220:P220"/>
    <mergeCell ref="B225:E225"/>
    <mergeCell ref="F225:I225"/>
    <mergeCell ref="J225:M225"/>
    <mergeCell ref="N225:P225"/>
    <mergeCell ref="R225:T225"/>
    <mergeCell ref="U225:X225"/>
    <mergeCell ref="A221:X221"/>
    <mergeCell ref="A206:B220"/>
    <mergeCell ref="J206:P206"/>
    <mergeCell ref="J208:P208"/>
    <mergeCell ref="J212:P212"/>
    <mergeCell ref="J216:P216"/>
    <mergeCell ref="R206:X206"/>
    <mergeCell ref="R208:X208"/>
    <mergeCell ref="R212:X212"/>
    <mergeCell ref="R216:X216"/>
    <mergeCell ref="R220:X220"/>
    <mergeCell ref="A184:B184"/>
    <mergeCell ref="C184:X184"/>
    <mergeCell ref="A179:B179"/>
    <mergeCell ref="C179:X179"/>
    <mergeCell ref="A180:B180"/>
    <mergeCell ref="C180:X180"/>
    <mergeCell ref="A181:B181"/>
    <mergeCell ref="C181:X181"/>
    <mergeCell ref="A205:B205"/>
    <mergeCell ref="C205:I205"/>
    <mergeCell ref="J205:P205"/>
    <mergeCell ref="R205:X205"/>
    <mergeCell ref="J209:P209"/>
    <mergeCell ref="J210:P210"/>
    <mergeCell ref="J211:P211"/>
    <mergeCell ref="R209:X209"/>
    <mergeCell ref="C183:X183"/>
    <mergeCell ref="J217:P217"/>
    <mergeCell ref="J218:P218"/>
    <mergeCell ref="J219:P219"/>
    <mergeCell ref="R217:X217"/>
    <mergeCell ref="R218:X218"/>
    <mergeCell ref="R219:X219"/>
    <mergeCell ref="C160:X160"/>
    <mergeCell ref="D149:M149"/>
    <mergeCell ref="N149:W149"/>
    <mergeCell ref="B155:X155"/>
    <mergeCell ref="C156:X156"/>
    <mergeCell ref="A157:B157"/>
    <mergeCell ref="C157:X157"/>
    <mergeCell ref="A156:B156"/>
    <mergeCell ref="B149:C150"/>
    <mergeCell ref="D150:M150"/>
    <mergeCell ref="N150:W150"/>
    <mergeCell ref="B147:C147"/>
    <mergeCell ref="D147:M147"/>
    <mergeCell ref="N147:W147"/>
    <mergeCell ref="B148:C148"/>
    <mergeCell ref="D148:M148"/>
    <mergeCell ref="N148:W148"/>
    <mergeCell ref="B145:C145"/>
    <mergeCell ref="D145:M145"/>
    <mergeCell ref="N145:W145"/>
    <mergeCell ref="B146:C146"/>
    <mergeCell ref="D146:M146"/>
    <mergeCell ref="N146:W146"/>
    <mergeCell ref="B143:C143"/>
    <mergeCell ref="D143:M143"/>
    <mergeCell ref="N143:W143"/>
    <mergeCell ref="B144:C144"/>
    <mergeCell ref="D144:M144"/>
    <mergeCell ref="N144:W144"/>
    <mergeCell ref="B141:C141"/>
    <mergeCell ref="D141:M141"/>
    <mergeCell ref="N141:W141"/>
    <mergeCell ref="B142:C142"/>
    <mergeCell ref="D142:M142"/>
    <mergeCell ref="N142:W142"/>
    <mergeCell ref="D134:X134"/>
    <mergeCell ref="B138:X138"/>
    <mergeCell ref="B139:M139"/>
    <mergeCell ref="N139:W139"/>
    <mergeCell ref="B140:C140"/>
    <mergeCell ref="D140:M140"/>
    <mergeCell ref="N140:W140"/>
    <mergeCell ref="B131:C131"/>
    <mergeCell ref="D131:X131"/>
    <mergeCell ref="B132:C132"/>
    <mergeCell ref="D132:X132"/>
    <mergeCell ref="B133:C133"/>
    <mergeCell ref="D133:X133"/>
    <mergeCell ref="D135:X135"/>
    <mergeCell ref="B121:X121"/>
    <mergeCell ref="B122:X122"/>
    <mergeCell ref="B123:X123"/>
    <mergeCell ref="B130:C130"/>
    <mergeCell ref="D130:X130"/>
    <mergeCell ref="K120:M120"/>
    <mergeCell ref="N120:O120"/>
    <mergeCell ref="P120:R120"/>
    <mergeCell ref="B119:C119"/>
    <mergeCell ref="D119:E119"/>
    <mergeCell ref="F119:H119"/>
    <mergeCell ref="I119:J119"/>
    <mergeCell ref="B120:C120"/>
    <mergeCell ref="D120:E120"/>
    <mergeCell ref="F120:H120"/>
    <mergeCell ref="I120:J120"/>
    <mergeCell ref="B112:X112"/>
    <mergeCell ref="B113:X113"/>
    <mergeCell ref="B118:J118"/>
    <mergeCell ref="K118:M119"/>
    <mergeCell ref="N118:O119"/>
    <mergeCell ref="P118:R119"/>
    <mergeCell ref="P109:R110"/>
    <mergeCell ref="B110:C110"/>
    <mergeCell ref="D110:E110"/>
    <mergeCell ref="F110:H110"/>
    <mergeCell ref="N111:O111"/>
    <mergeCell ref="P111:R111"/>
    <mergeCell ref="I110:J110"/>
    <mergeCell ref="B111:C111"/>
    <mergeCell ref="D111:E111"/>
    <mergeCell ref="F111:H111"/>
    <mergeCell ref="I111:J111"/>
    <mergeCell ref="K111:M111"/>
    <mergeCell ref="B109:J109"/>
    <mergeCell ref="K109:M110"/>
    <mergeCell ref="N109:O110"/>
    <mergeCell ref="H99:J99"/>
    <mergeCell ref="B90:C90"/>
    <mergeCell ref="D90:E90"/>
    <mergeCell ref="B89:C89"/>
    <mergeCell ref="D89:E89"/>
    <mergeCell ref="F89:H89"/>
    <mergeCell ref="I89:J89"/>
    <mergeCell ref="K89:M89"/>
    <mergeCell ref="B98:F98"/>
    <mergeCell ref="F90:H90"/>
    <mergeCell ref="I90:J90"/>
    <mergeCell ref="K90:M90"/>
    <mergeCell ref="B91:C91"/>
    <mergeCell ref="D91:E91"/>
    <mergeCell ref="F91:H91"/>
    <mergeCell ref="I91:J91"/>
    <mergeCell ref="K91:M91"/>
    <mergeCell ref="P89:R91"/>
    <mergeCell ref="B81:D81"/>
    <mergeCell ref="E81:H81"/>
    <mergeCell ref="I81:M81"/>
    <mergeCell ref="N81:R81"/>
    <mergeCell ref="S81:W81"/>
    <mergeCell ref="B82:X82"/>
    <mergeCell ref="B83:X83"/>
    <mergeCell ref="B87:J87"/>
    <mergeCell ref="K87:M88"/>
    <mergeCell ref="N87:O88"/>
    <mergeCell ref="P87:R88"/>
    <mergeCell ref="S87:T88"/>
    <mergeCell ref="B88:C88"/>
    <mergeCell ref="D88:E88"/>
    <mergeCell ref="F88:H88"/>
    <mergeCell ref="I88:J88"/>
    <mergeCell ref="N89:O89"/>
    <mergeCell ref="N91:O91"/>
    <mergeCell ref="B73:D73"/>
    <mergeCell ref="E73:F73"/>
    <mergeCell ref="H73:I73"/>
    <mergeCell ref="J73:K73"/>
    <mergeCell ref="M73:O73"/>
    <mergeCell ref="P73:S73"/>
    <mergeCell ref="P72:S72"/>
    <mergeCell ref="T72:W73"/>
    <mergeCell ref="C49:T49"/>
    <mergeCell ref="M72:O72"/>
    <mergeCell ref="T70:W71"/>
    <mergeCell ref="P70:S71"/>
    <mergeCell ref="A49:B49"/>
    <mergeCell ref="B75:X75"/>
    <mergeCell ref="B78:W78"/>
    <mergeCell ref="B79:H79"/>
    <mergeCell ref="I79:M80"/>
    <mergeCell ref="N79:R80"/>
    <mergeCell ref="S79:W80"/>
    <mergeCell ref="B80:D80"/>
    <mergeCell ref="E80:H80"/>
    <mergeCell ref="B74:X74"/>
    <mergeCell ref="K14:T14"/>
    <mergeCell ref="A23:E23"/>
    <mergeCell ref="F23:J23"/>
    <mergeCell ref="A54:B55"/>
    <mergeCell ref="C54:D55"/>
    <mergeCell ref="B72:D72"/>
    <mergeCell ref="A56:B63"/>
    <mergeCell ref="C56:D63"/>
    <mergeCell ref="A64:B64"/>
    <mergeCell ref="C64:D64"/>
    <mergeCell ref="B69:W69"/>
    <mergeCell ref="B71:D71"/>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70:R170"/>
    <mergeCell ref="A188:X188"/>
    <mergeCell ref="A189:X189"/>
    <mergeCell ref="C191:X191"/>
    <mergeCell ref="A194:X194"/>
    <mergeCell ref="B195:W198"/>
    <mergeCell ref="A185:B185"/>
    <mergeCell ref="C185:X185"/>
    <mergeCell ref="A187:B187"/>
    <mergeCell ref="C187:X187"/>
    <mergeCell ref="H170:I170"/>
    <mergeCell ref="N170:O170"/>
    <mergeCell ref="D171:F171"/>
    <mergeCell ref="H171:I171"/>
    <mergeCell ref="J171:M171"/>
    <mergeCell ref="N171:O171"/>
    <mergeCell ref="P171:R171"/>
    <mergeCell ref="A182:B182"/>
    <mergeCell ref="C182:X182"/>
    <mergeCell ref="A183:B183"/>
    <mergeCell ref="J170:M170"/>
    <mergeCell ref="S171:W171"/>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3:R103"/>
    <mergeCell ref="F25:J25"/>
    <mergeCell ref="K25:N25"/>
    <mergeCell ref="O25:X25"/>
    <mergeCell ref="A50:B50"/>
    <mergeCell ref="C50:T50"/>
    <mergeCell ref="A248:C248"/>
    <mergeCell ref="D248:T248"/>
    <mergeCell ref="A166:B166"/>
    <mergeCell ref="C166:X166"/>
    <mergeCell ref="A186:B186"/>
    <mergeCell ref="C186:X186"/>
    <mergeCell ref="A172:C172"/>
    <mergeCell ref="D172:X172"/>
    <mergeCell ref="A177:B177"/>
    <mergeCell ref="C177:X177"/>
    <mergeCell ref="A178:B178"/>
    <mergeCell ref="C178:X178"/>
    <mergeCell ref="A169:X169"/>
    <mergeCell ref="A170:C170"/>
    <mergeCell ref="A171:C171"/>
    <mergeCell ref="D170:F170"/>
    <mergeCell ref="F230:I230"/>
    <mergeCell ref="S170:W170"/>
  </mergeCells>
  <phoneticPr fontId="3"/>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1:C133 H170:I171 N170:O171 A158:B166 A178:B187 A48:B50 B131:B134 B140:B149 C140:C148">
      <formula1>"　,〇,"</formula1>
    </dataValidation>
    <dataValidation type="list" allowBlank="1" showInputMessage="1" showErrorMessage="1" prompt="該当する場合に「✓」を選択" sqref="A156:B156">
      <formula1>"　,✓,"</formula1>
    </dataValidation>
    <dataValidation type="list" allowBlank="1" showInputMessage="1" prompt="取組開始年度を入力" sqref="J257 J263 J267 J271 J275">
      <formula1>"7,8,9,10,11"</formula1>
    </dataValidation>
    <dataValidation type="list" allowBlank="1" showInputMessage="1" prompt="取組終了年度を入力_x000a_（加算額は取組期間内に限り交付されます）" sqref="J259 J265 J269 J273 J277">
      <formula1>"7,8,9,10,11"</formula1>
    </dataValidation>
    <dataValidation type="list" allowBlank="1" showInputMessage="1" showErrorMessage="1" prompt="年度を選択" sqref="F225:P225 R225:X225 F230:I230 F235:I235">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53" fitToWidth="0" fitToHeight="0" orientation="portrait" r:id="rId1"/>
  <rowBreaks count="6" manualBreakCount="6">
    <brk id="50" max="23" man="1"/>
    <brk id="123" max="23" man="1"/>
    <brk id="152" max="23" man="1"/>
    <brk id="193" max="23" man="1"/>
    <brk id="243" max="23" man="1"/>
    <brk id="28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92" customWidth="1"/>
  </cols>
  <sheetData>
    <row r="1" spans="1:35" ht="15.6" customHeight="1">
      <c r="A1" s="118"/>
      <c r="AH1" s="93" t="s">
        <v>391</v>
      </c>
      <c r="AI1" s="119"/>
    </row>
    <row r="2" spans="1:35" s="117" customFormat="1" ht="15.6" customHeight="1">
      <c r="A2" s="120"/>
      <c r="B2" s="89" t="s">
        <v>392</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268" t="s">
        <v>393</v>
      </c>
      <c r="C3" s="1268"/>
      <c r="D3" s="1268"/>
      <c r="E3" s="1268"/>
      <c r="F3" s="1268" t="s">
        <v>394</v>
      </c>
      <c r="G3" s="1268"/>
      <c r="H3" s="1268"/>
      <c r="I3" s="1268"/>
      <c r="J3" s="1268"/>
      <c r="K3" s="1268"/>
      <c r="L3" s="1268" t="s">
        <v>395</v>
      </c>
      <c r="M3" s="1268"/>
      <c r="N3" s="1268"/>
      <c r="O3" s="1268"/>
      <c r="P3" s="1268"/>
      <c r="Q3" s="1268"/>
      <c r="R3" s="1268"/>
      <c r="S3" s="1268" t="s">
        <v>396</v>
      </c>
      <c r="T3" s="1268"/>
      <c r="U3" s="1268"/>
      <c r="V3" s="1268"/>
      <c r="W3" s="1268"/>
      <c r="X3" s="1268"/>
      <c r="Y3" s="1268"/>
      <c r="Z3" s="1268"/>
      <c r="AA3" s="1268"/>
      <c r="AB3" s="1268"/>
      <c r="AC3" s="1268" t="s">
        <v>397</v>
      </c>
      <c r="AD3" s="1268"/>
      <c r="AE3" s="1268"/>
      <c r="AF3" s="1268"/>
      <c r="AG3" s="1268"/>
      <c r="AH3" s="1268"/>
      <c r="AI3" s="119"/>
    </row>
    <row r="4" spans="1:35" s="92" customFormat="1" ht="46.9" customHeight="1">
      <c r="A4" s="122"/>
      <c r="B4" s="1272" t="s">
        <v>398</v>
      </c>
      <c r="C4" s="1273"/>
      <c r="D4" s="1273"/>
      <c r="E4" s="1274"/>
      <c r="F4" s="1275" t="s">
        <v>518</v>
      </c>
      <c r="G4" s="1275"/>
      <c r="H4" s="1275"/>
      <c r="I4" s="1275"/>
      <c r="J4" s="1275"/>
      <c r="K4" s="1275"/>
      <c r="L4" s="1263" t="s">
        <v>888</v>
      </c>
      <c r="M4" s="1264"/>
      <c r="N4" s="1264"/>
      <c r="O4" s="1264"/>
      <c r="P4" s="1264"/>
      <c r="Q4" s="1264"/>
      <c r="R4" s="1265"/>
      <c r="S4" s="1269" t="s">
        <v>890</v>
      </c>
      <c r="T4" s="1270"/>
      <c r="U4" s="1270"/>
      <c r="V4" s="1270"/>
      <c r="W4" s="1270"/>
      <c r="X4" s="1270"/>
      <c r="Y4" s="1270"/>
      <c r="Z4" s="1270"/>
      <c r="AA4" s="1270"/>
      <c r="AB4" s="1271"/>
      <c r="AC4" s="1263" t="s">
        <v>889</v>
      </c>
      <c r="AD4" s="1264"/>
      <c r="AE4" s="1264"/>
      <c r="AF4" s="1264"/>
      <c r="AG4" s="1264"/>
      <c r="AH4" s="1265"/>
      <c r="AI4" s="119"/>
    </row>
    <row r="5" spans="1:35" s="92" customFormat="1" ht="49.15" customHeight="1">
      <c r="A5" s="122"/>
      <c r="B5" s="1272" t="s">
        <v>399</v>
      </c>
      <c r="C5" s="1273"/>
      <c r="D5" s="1273"/>
      <c r="E5" s="1274"/>
      <c r="F5" s="1275" t="s">
        <v>519</v>
      </c>
      <c r="G5" s="1275"/>
      <c r="H5" s="1275"/>
      <c r="I5" s="1275"/>
      <c r="J5" s="1275"/>
      <c r="K5" s="1275"/>
      <c r="L5" s="1263" t="s">
        <v>888</v>
      </c>
      <c r="M5" s="1264"/>
      <c r="N5" s="1264"/>
      <c r="O5" s="1264"/>
      <c r="P5" s="1264"/>
      <c r="Q5" s="1264"/>
      <c r="R5" s="1265"/>
      <c r="S5" s="1269" t="s">
        <v>890</v>
      </c>
      <c r="T5" s="1270"/>
      <c r="U5" s="1270"/>
      <c r="V5" s="1270"/>
      <c r="W5" s="1270"/>
      <c r="X5" s="1270"/>
      <c r="Y5" s="1270"/>
      <c r="Z5" s="1270"/>
      <c r="AA5" s="1270"/>
      <c r="AB5" s="1271"/>
      <c r="AC5" s="1263" t="s">
        <v>889</v>
      </c>
      <c r="AD5" s="1264"/>
      <c r="AE5" s="1264"/>
      <c r="AF5" s="1264"/>
      <c r="AG5" s="1264"/>
      <c r="AH5" s="1265"/>
      <c r="AI5" s="119"/>
    </row>
    <row r="6" spans="1:35" s="92" customFormat="1" ht="54" customHeight="1">
      <c r="A6" s="122"/>
      <c r="B6" s="1268" t="s">
        <v>521</v>
      </c>
      <c r="C6" s="1268"/>
      <c r="D6" s="1268"/>
      <c r="E6" s="1268"/>
      <c r="F6" s="1266" t="s">
        <v>520</v>
      </c>
      <c r="G6" s="1266"/>
      <c r="H6" s="1266"/>
      <c r="I6" s="1266"/>
      <c r="J6" s="1266"/>
      <c r="K6" s="1266"/>
      <c r="L6" s="1266" t="s">
        <v>424</v>
      </c>
      <c r="M6" s="1266"/>
      <c r="N6" s="1266"/>
      <c r="O6" s="1266"/>
      <c r="P6" s="1266"/>
      <c r="Q6" s="1266"/>
      <c r="R6" s="1266"/>
      <c r="S6" s="1267" t="s">
        <v>891</v>
      </c>
      <c r="T6" s="1267"/>
      <c r="U6" s="1267"/>
      <c r="V6" s="1267"/>
      <c r="W6" s="1267"/>
      <c r="X6" s="1267"/>
      <c r="Y6" s="1267"/>
      <c r="Z6" s="1267"/>
      <c r="AA6" s="1267"/>
      <c r="AB6" s="1267"/>
      <c r="AC6" s="1266" t="s">
        <v>425</v>
      </c>
      <c r="AD6" s="1266"/>
      <c r="AE6" s="1266"/>
      <c r="AF6" s="1266"/>
      <c r="AG6" s="1266"/>
      <c r="AH6" s="1266"/>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260</v>
      </c>
      <c r="AU1" s="88"/>
    </row>
    <row r="2" spans="1:47" s="99" customFormat="1" ht="21.95" customHeight="1">
      <c r="A2" s="447" t="s">
        <v>67</v>
      </c>
      <c r="B2" s="448"/>
      <c r="C2" s="546">
        <v>7</v>
      </c>
      <c r="D2" s="447" t="s">
        <v>879</v>
      </c>
      <c r="E2" s="448"/>
      <c r="F2" s="448"/>
      <c r="G2" s="448"/>
      <c r="H2" s="448"/>
      <c r="I2" s="448"/>
      <c r="J2" s="448"/>
      <c r="K2" s="448"/>
      <c r="L2" s="448"/>
      <c r="M2" s="448"/>
      <c r="N2" s="448"/>
      <c r="O2" s="448"/>
      <c r="P2" s="448"/>
      <c r="Q2" s="448"/>
      <c r="R2" s="448"/>
      <c r="S2" s="448"/>
      <c r="T2" s="448"/>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919" t="s">
        <v>261</v>
      </c>
      <c r="B3" s="1309"/>
      <c r="C3" s="1309"/>
      <c r="D3" s="1278"/>
      <c r="E3" s="1278"/>
      <c r="F3" s="1278"/>
      <c r="G3" s="1278"/>
      <c r="H3" s="1278"/>
      <c r="I3" s="1278"/>
      <c r="J3" s="1278"/>
      <c r="K3" s="1278"/>
      <c r="L3" s="919" t="s">
        <v>262</v>
      </c>
      <c r="M3" s="1309"/>
      <c r="N3" s="1309"/>
      <c r="O3" s="1325" t="str">
        <f>はじめに!D3</f>
        <v>○○県</v>
      </c>
      <c r="P3" s="1325"/>
      <c r="Q3" s="1325"/>
      <c r="R3" s="1325"/>
      <c r="S3" s="1325"/>
      <c r="T3" s="1325"/>
      <c r="U3" s="1309" t="s">
        <v>263</v>
      </c>
      <c r="V3" s="1309"/>
      <c r="W3" s="1309"/>
      <c r="X3" s="1309"/>
      <c r="Y3" s="1309"/>
      <c r="Z3" s="1279"/>
      <c r="AA3" s="1279"/>
      <c r="AB3" s="1279"/>
      <c r="AC3" s="1279"/>
      <c r="AD3" s="1279"/>
      <c r="AE3" s="1279"/>
      <c r="AF3" s="1279"/>
      <c r="AG3" s="1279"/>
      <c r="AH3" s="1279"/>
      <c r="AI3" s="1279"/>
      <c r="AJ3" s="1309" t="s">
        <v>264</v>
      </c>
      <c r="AK3" s="1309"/>
      <c r="AL3" s="1309"/>
      <c r="AM3" s="1309"/>
      <c r="AN3" s="1278"/>
      <c r="AO3" s="1278"/>
      <c r="AP3" s="1278"/>
      <c r="AQ3" s="1278"/>
      <c r="AR3" s="1278"/>
      <c r="AS3" s="1278"/>
      <c r="AT3" s="1278"/>
    </row>
    <row r="4" spans="1:47" s="99" customFormat="1" ht="18" customHeight="1">
      <c r="A4" s="1310" t="s">
        <v>265</v>
      </c>
      <c r="B4" s="1311"/>
      <c r="C4" s="1316"/>
      <c r="D4" s="1316"/>
      <c r="E4" s="1316"/>
      <c r="F4" s="857" t="s">
        <v>266</v>
      </c>
      <c r="G4" s="857"/>
      <c r="H4" s="858"/>
      <c r="I4" s="1319" t="s">
        <v>267</v>
      </c>
      <c r="J4" s="1320"/>
      <c r="K4" s="1320"/>
      <c r="L4" s="1320"/>
      <c r="M4" s="1320"/>
      <c r="N4" s="1320"/>
      <c r="O4" s="1320"/>
      <c r="P4" s="1320"/>
      <c r="Q4" s="1320"/>
      <c r="R4" s="1320"/>
      <c r="S4" s="1320"/>
      <c r="T4" s="1320"/>
      <c r="U4" s="1320"/>
      <c r="V4" s="1321"/>
      <c r="W4" s="1276" t="s">
        <v>268</v>
      </c>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row>
    <row r="5" spans="1:47" s="99" customFormat="1" ht="18" customHeight="1">
      <c r="A5" s="1312"/>
      <c r="B5" s="1313"/>
      <c r="C5" s="1317"/>
      <c r="D5" s="1317"/>
      <c r="E5" s="1317"/>
      <c r="F5" s="1277"/>
      <c r="G5" s="1277"/>
      <c r="H5" s="1318"/>
      <c r="I5" s="1300" t="s">
        <v>269</v>
      </c>
      <c r="J5" s="1301"/>
      <c r="K5" s="1301"/>
      <c r="L5" s="1301"/>
      <c r="M5" s="1301"/>
      <c r="N5" s="1301"/>
      <c r="O5" s="1301"/>
      <c r="P5" s="1301"/>
      <c r="Q5" s="1301"/>
      <c r="R5" s="1301"/>
      <c r="S5" s="1301"/>
      <c r="T5" s="1301"/>
      <c r="U5" s="1301"/>
      <c r="V5" s="1302"/>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row>
    <row r="6" spans="1:47" s="99" customFormat="1" ht="18" customHeight="1">
      <c r="A6" s="1312"/>
      <c r="B6" s="1313"/>
      <c r="C6" s="1317"/>
      <c r="D6" s="1317"/>
      <c r="E6" s="1317"/>
      <c r="F6" s="92"/>
      <c r="G6" s="92"/>
      <c r="H6" s="101"/>
      <c r="I6" s="1322"/>
      <c r="J6" s="1304"/>
      <c r="K6" s="1304"/>
      <c r="L6" s="1272" t="s">
        <v>270</v>
      </c>
      <c r="M6" s="857"/>
      <c r="N6" s="857"/>
      <c r="O6" s="857"/>
      <c r="P6" s="857"/>
      <c r="Q6" s="857"/>
      <c r="R6" s="857"/>
      <c r="S6" s="857"/>
      <c r="T6" s="857"/>
      <c r="U6" s="857"/>
      <c r="V6" s="858"/>
      <c r="W6" s="1289" t="s">
        <v>271</v>
      </c>
      <c r="X6" s="1290"/>
      <c r="Y6" s="1290"/>
      <c r="Z6" s="1290"/>
      <c r="AA6" s="1290"/>
      <c r="AB6" s="1290"/>
      <c r="AC6" s="1290"/>
      <c r="AD6" s="1290"/>
      <c r="AE6" s="1290"/>
      <c r="AF6" s="1290"/>
      <c r="AG6" s="1290"/>
      <c r="AH6" s="1290"/>
      <c r="AI6" s="1290"/>
      <c r="AJ6" s="1290"/>
      <c r="AK6" s="1290"/>
      <c r="AL6" s="1290"/>
      <c r="AM6" s="1290"/>
      <c r="AN6" s="1291"/>
      <c r="AO6" s="1295" t="s">
        <v>271</v>
      </c>
      <c r="AP6" s="1295"/>
      <c r="AQ6" s="1295"/>
      <c r="AR6" s="1295"/>
      <c r="AS6" s="1295"/>
      <c r="AT6" s="1295"/>
      <c r="AU6"/>
    </row>
    <row r="7" spans="1:47" s="99" customFormat="1" ht="18" customHeight="1">
      <c r="A7" s="1312"/>
      <c r="B7" s="1313"/>
      <c r="C7" s="92"/>
      <c r="D7" s="92"/>
      <c r="E7" s="92"/>
      <c r="F7" s="1296"/>
      <c r="G7" s="1296"/>
      <c r="H7" s="1297"/>
      <c r="I7" s="1322"/>
      <c r="J7" s="1304"/>
      <c r="K7" s="1304"/>
      <c r="L7" s="1323"/>
      <c r="M7" s="1277"/>
      <c r="N7" s="1277"/>
      <c r="O7" s="1277"/>
      <c r="P7" s="1300" t="s">
        <v>272</v>
      </c>
      <c r="Q7" s="1301"/>
      <c r="R7" s="1301"/>
      <c r="S7" s="1301"/>
      <c r="T7" s="1301"/>
      <c r="U7" s="1301"/>
      <c r="V7" s="1302"/>
      <c r="W7" s="1292"/>
      <c r="X7" s="1293"/>
      <c r="Y7" s="1293"/>
      <c r="Z7" s="1293"/>
      <c r="AA7" s="1293"/>
      <c r="AB7" s="1293"/>
      <c r="AC7" s="1293"/>
      <c r="AD7" s="1293"/>
      <c r="AE7" s="1293"/>
      <c r="AF7" s="1293"/>
      <c r="AG7" s="1293"/>
      <c r="AH7" s="1293"/>
      <c r="AI7" s="1293"/>
      <c r="AJ7" s="1293"/>
      <c r="AK7" s="1293"/>
      <c r="AL7" s="1293"/>
      <c r="AM7" s="1293"/>
      <c r="AN7" s="1294"/>
      <c r="AO7" s="1295"/>
      <c r="AP7" s="1295"/>
      <c r="AQ7" s="1295"/>
      <c r="AR7" s="1295"/>
      <c r="AS7" s="1295"/>
      <c r="AT7" s="1295"/>
      <c r="AU7"/>
    </row>
    <row r="8" spans="1:47" s="99" customFormat="1" ht="18" customHeight="1">
      <c r="A8" s="1312"/>
      <c r="B8" s="1313"/>
      <c r="C8" s="1277" t="s">
        <v>266</v>
      </c>
      <c r="D8" s="1277"/>
      <c r="E8" s="1277"/>
      <c r="F8" s="1296"/>
      <c r="G8" s="1296"/>
      <c r="H8" s="1297"/>
      <c r="I8" s="1322"/>
      <c r="J8" s="1304"/>
      <c r="K8" s="1304"/>
      <c r="L8" s="1323"/>
      <c r="M8" s="1277"/>
      <c r="N8" s="1277"/>
      <c r="O8" s="1277"/>
      <c r="P8" s="1303"/>
      <c r="Q8" s="1304"/>
      <c r="R8" s="1304"/>
      <c r="S8" s="1304"/>
      <c r="T8" s="1304"/>
      <c r="U8" s="1304"/>
      <c r="V8" s="1305"/>
      <c r="W8" s="1276" t="s">
        <v>273</v>
      </c>
      <c r="X8" s="1276"/>
      <c r="Y8" s="1276" t="s">
        <v>274</v>
      </c>
      <c r="Z8" s="1276"/>
      <c r="AA8" s="1276" t="s">
        <v>275</v>
      </c>
      <c r="AB8" s="1276"/>
      <c r="AC8" s="1276" t="s">
        <v>276</v>
      </c>
      <c r="AD8" s="1276"/>
      <c r="AE8" s="1276" t="s">
        <v>277</v>
      </c>
      <c r="AF8" s="1276"/>
      <c r="AG8" s="1276" t="s">
        <v>278</v>
      </c>
      <c r="AH8" s="1276"/>
      <c r="AI8" s="1276" t="s">
        <v>279</v>
      </c>
      <c r="AJ8" s="1276"/>
      <c r="AK8" s="1276" t="s">
        <v>280</v>
      </c>
      <c r="AL8" s="1276"/>
      <c r="AM8" s="1276" t="s">
        <v>281</v>
      </c>
      <c r="AN8" s="1276"/>
      <c r="AO8" s="1276" t="s">
        <v>282</v>
      </c>
      <c r="AP8" s="1276"/>
      <c r="AQ8" s="1276" t="s">
        <v>283</v>
      </c>
      <c r="AR8" s="1276"/>
      <c r="AS8" s="1276" t="s">
        <v>284</v>
      </c>
      <c r="AT8" s="1276"/>
      <c r="AU8"/>
    </row>
    <row r="9" spans="1:47" s="99" customFormat="1" ht="18" customHeight="1">
      <c r="A9" s="1312"/>
      <c r="B9" s="1313"/>
      <c r="C9" s="859"/>
      <c r="D9" s="859"/>
      <c r="E9" s="859"/>
      <c r="F9" s="1298"/>
      <c r="G9" s="1298"/>
      <c r="H9" s="1299"/>
      <c r="I9" s="1306"/>
      <c r="J9" s="1307"/>
      <c r="K9" s="1307"/>
      <c r="L9" s="1324"/>
      <c r="M9" s="859"/>
      <c r="N9" s="859"/>
      <c r="O9" s="859"/>
      <c r="P9" s="1306"/>
      <c r="Q9" s="1307"/>
      <c r="R9" s="1307"/>
      <c r="S9" s="1307"/>
      <c r="T9" s="1307"/>
      <c r="U9" s="1307"/>
      <c r="V9" s="1308"/>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row>
    <row r="10" spans="1:47" s="99" customFormat="1" ht="18" customHeight="1">
      <c r="A10" s="1312"/>
      <c r="B10" s="1313"/>
      <c r="C10" s="1279" t="s">
        <v>285</v>
      </c>
      <c r="D10" s="1279"/>
      <c r="E10" s="1279"/>
      <c r="F10" s="1279"/>
      <c r="G10" s="1279"/>
      <c r="H10" s="1279"/>
      <c r="I10" s="1280"/>
      <c r="J10" s="1281"/>
      <c r="K10" s="1282"/>
      <c r="L10" s="1280"/>
      <c r="M10" s="1281"/>
      <c r="N10" s="1281"/>
      <c r="O10" s="1282"/>
      <c r="P10" s="1280"/>
      <c r="Q10" s="1281"/>
      <c r="R10" s="1281"/>
      <c r="S10" s="1281"/>
      <c r="T10" s="1281"/>
      <c r="U10" s="1281"/>
      <c r="V10" s="1282"/>
      <c r="W10" s="547"/>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9"/>
      <c r="AU10" s="88"/>
    </row>
    <row r="11" spans="1:47" s="99" customFormat="1" ht="18" customHeight="1">
      <c r="A11" s="1312"/>
      <c r="B11" s="1313"/>
      <c r="C11" s="1279"/>
      <c r="D11" s="1279"/>
      <c r="E11" s="1279"/>
      <c r="F11" s="1279"/>
      <c r="G11" s="1279"/>
      <c r="H11" s="1279"/>
      <c r="I11" s="1283"/>
      <c r="J11" s="1284"/>
      <c r="K11" s="1285"/>
      <c r="L11" s="1283"/>
      <c r="M11" s="1284"/>
      <c r="N11" s="1284"/>
      <c r="O11" s="1285"/>
      <c r="P11" s="1283"/>
      <c r="Q11" s="1284"/>
      <c r="R11" s="1284"/>
      <c r="S11" s="1284"/>
      <c r="T11" s="1284"/>
      <c r="U11" s="1284"/>
      <c r="V11" s="1285"/>
      <c r="W11" s="550"/>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2"/>
      <c r="AU11"/>
    </row>
    <row r="12" spans="1:47" s="99" customFormat="1" ht="18" customHeight="1">
      <c r="A12" s="1312"/>
      <c r="B12" s="1313"/>
      <c r="C12" s="1279"/>
      <c r="D12" s="1279"/>
      <c r="E12" s="1279"/>
      <c r="F12" s="1279"/>
      <c r="G12" s="1279"/>
      <c r="H12" s="1279"/>
      <c r="I12" s="1286"/>
      <c r="J12" s="1287"/>
      <c r="K12" s="1288"/>
      <c r="L12" s="1286"/>
      <c r="M12" s="1287"/>
      <c r="N12" s="1287"/>
      <c r="O12" s="1288"/>
      <c r="P12" s="1286"/>
      <c r="Q12" s="1287"/>
      <c r="R12" s="1287"/>
      <c r="S12" s="1287"/>
      <c r="T12" s="1287"/>
      <c r="U12" s="1287"/>
      <c r="V12" s="1288"/>
      <c r="W12" s="550"/>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2"/>
      <c r="AU12" s="88"/>
    </row>
    <row r="13" spans="1:47" s="99" customFormat="1" ht="18" customHeight="1">
      <c r="A13" s="1312"/>
      <c r="B13" s="1313"/>
      <c r="C13" s="1279" t="s">
        <v>285</v>
      </c>
      <c r="D13" s="1279"/>
      <c r="E13" s="1279"/>
      <c r="F13" s="1279"/>
      <c r="G13" s="1279"/>
      <c r="H13" s="1279"/>
      <c r="I13" s="1280"/>
      <c r="J13" s="1281"/>
      <c r="K13" s="1282"/>
      <c r="L13" s="1280"/>
      <c r="M13" s="1281"/>
      <c r="N13" s="1281"/>
      <c r="O13" s="1282"/>
      <c r="P13" s="1280"/>
      <c r="Q13" s="1281"/>
      <c r="R13" s="1281"/>
      <c r="S13" s="1281"/>
      <c r="T13" s="1281"/>
      <c r="U13" s="1281"/>
      <c r="V13" s="1282"/>
      <c r="W13" s="550"/>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2"/>
      <c r="AU13"/>
    </row>
    <row r="14" spans="1:47" s="99" customFormat="1" ht="18" customHeight="1">
      <c r="A14" s="1312"/>
      <c r="B14" s="1313"/>
      <c r="C14" s="1279"/>
      <c r="D14" s="1279"/>
      <c r="E14" s="1279"/>
      <c r="F14" s="1279"/>
      <c r="G14" s="1279"/>
      <c r="H14" s="1279"/>
      <c r="I14" s="1283"/>
      <c r="J14" s="1284"/>
      <c r="K14" s="1285"/>
      <c r="L14" s="1283"/>
      <c r="M14" s="1284"/>
      <c r="N14" s="1284"/>
      <c r="O14" s="1285"/>
      <c r="P14" s="1283"/>
      <c r="Q14" s="1284"/>
      <c r="R14" s="1284"/>
      <c r="S14" s="1284"/>
      <c r="T14" s="1284"/>
      <c r="U14" s="1284"/>
      <c r="V14" s="1285"/>
      <c r="W14" s="550"/>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2"/>
      <c r="AU14" s="88"/>
    </row>
    <row r="15" spans="1:47" s="99" customFormat="1" ht="18" customHeight="1">
      <c r="A15" s="1312"/>
      <c r="B15" s="1313"/>
      <c r="C15" s="1279"/>
      <c r="D15" s="1279"/>
      <c r="E15" s="1279"/>
      <c r="F15" s="1279"/>
      <c r="G15" s="1279"/>
      <c r="H15" s="1279"/>
      <c r="I15" s="1286"/>
      <c r="J15" s="1287"/>
      <c r="K15" s="1288"/>
      <c r="L15" s="1286"/>
      <c r="M15" s="1287"/>
      <c r="N15" s="1287"/>
      <c r="O15" s="1288"/>
      <c r="P15" s="1286"/>
      <c r="Q15" s="1287"/>
      <c r="R15" s="1287"/>
      <c r="S15" s="1287"/>
      <c r="T15" s="1287"/>
      <c r="U15" s="1287"/>
      <c r="V15" s="1288"/>
      <c r="W15" s="550"/>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2"/>
      <c r="AU15"/>
    </row>
    <row r="16" spans="1:47" s="99" customFormat="1" ht="18" customHeight="1">
      <c r="A16" s="1312"/>
      <c r="B16" s="1313"/>
      <c r="C16" s="1279" t="s">
        <v>285</v>
      </c>
      <c r="D16" s="1279"/>
      <c r="E16" s="1279"/>
      <c r="F16" s="1279"/>
      <c r="G16" s="1279"/>
      <c r="H16" s="1279"/>
      <c r="I16" s="1280"/>
      <c r="J16" s="1281"/>
      <c r="K16" s="1282"/>
      <c r="L16" s="1280"/>
      <c r="M16" s="1281"/>
      <c r="N16" s="1281"/>
      <c r="O16" s="1282"/>
      <c r="P16" s="1280"/>
      <c r="Q16" s="1281"/>
      <c r="R16" s="1281"/>
      <c r="S16" s="1281"/>
      <c r="T16" s="1281"/>
      <c r="U16" s="1281"/>
      <c r="V16" s="1282"/>
      <c r="W16" s="550"/>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2"/>
      <c r="AU16" s="88"/>
    </row>
    <row r="17" spans="1:51" s="99" customFormat="1" ht="18" customHeight="1">
      <c r="A17" s="1312"/>
      <c r="B17" s="1313"/>
      <c r="C17" s="1279"/>
      <c r="D17" s="1279"/>
      <c r="E17" s="1279"/>
      <c r="F17" s="1279"/>
      <c r="G17" s="1279"/>
      <c r="H17" s="1279"/>
      <c r="I17" s="1283"/>
      <c r="J17" s="1284"/>
      <c r="K17" s="1285"/>
      <c r="L17" s="1283"/>
      <c r="M17" s="1284"/>
      <c r="N17" s="1284"/>
      <c r="O17" s="1285"/>
      <c r="P17" s="1283"/>
      <c r="Q17" s="1284"/>
      <c r="R17" s="1284"/>
      <c r="S17" s="1284"/>
      <c r="T17" s="1284"/>
      <c r="U17" s="1284"/>
      <c r="V17" s="1285"/>
      <c r="W17" s="550"/>
      <c r="X17" s="551"/>
      <c r="Y17" s="551"/>
      <c r="Z17" s="551"/>
      <c r="AA17" s="551"/>
      <c r="AB17" s="551"/>
      <c r="AC17" s="551"/>
      <c r="AD17" s="551"/>
      <c r="AE17" s="551"/>
      <c r="AF17" s="551"/>
      <c r="AG17" s="551"/>
      <c r="AH17" s="551"/>
      <c r="AI17" s="551"/>
      <c r="AJ17" s="551"/>
      <c r="AK17" s="551"/>
      <c r="AL17" s="551"/>
      <c r="AM17" s="551"/>
      <c r="AN17" s="551"/>
      <c r="AO17" s="551"/>
      <c r="AP17" s="551"/>
      <c r="AQ17" s="551"/>
      <c r="AR17" s="551"/>
      <c r="AS17" s="551"/>
      <c r="AT17" s="552"/>
      <c r="AU17"/>
    </row>
    <row r="18" spans="1:51" s="99" customFormat="1" ht="18" customHeight="1">
      <c r="A18" s="1312"/>
      <c r="B18" s="1313"/>
      <c r="C18" s="1279"/>
      <c r="D18" s="1279"/>
      <c r="E18" s="1279"/>
      <c r="F18" s="1279"/>
      <c r="G18" s="1279"/>
      <c r="H18" s="1279"/>
      <c r="I18" s="1286"/>
      <c r="J18" s="1287"/>
      <c r="K18" s="1288"/>
      <c r="L18" s="1286"/>
      <c r="M18" s="1287"/>
      <c r="N18" s="1287"/>
      <c r="O18" s="1288"/>
      <c r="P18" s="1286"/>
      <c r="Q18" s="1287"/>
      <c r="R18" s="1287"/>
      <c r="S18" s="1287"/>
      <c r="T18" s="1287"/>
      <c r="U18" s="1287"/>
      <c r="V18" s="1288"/>
      <c r="W18" s="550"/>
      <c r="X18" s="551"/>
      <c r="Y18" s="551"/>
      <c r="Z18" s="551"/>
      <c r="AA18" s="551"/>
      <c r="AB18" s="551"/>
      <c r="AC18" s="551"/>
      <c r="AD18" s="551"/>
      <c r="AE18" s="551"/>
      <c r="AF18" s="551"/>
      <c r="AG18" s="551"/>
      <c r="AH18" s="551"/>
      <c r="AI18" s="551"/>
      <c r="AJ18" s="551"/>
      <c r="AK18" s="551"/>
      <c r="AL18" s="551"/>
      <c r="AM18" s="551"/>
      <c r="AN18" s="551"/>
      <c r="AO18" s="551"/>
      <c r="AP18" s="551"/>
      <c r="AQ18" s="551"/>
      <c r="AR18" s="551"/>
      <c r="AS18" s="551"/>
      <c r="AT18" s="552"/>
      <c r="AU18" s="88"/>
    </row>
    <row r="19" spans="1:51" s="99" customFormat="1" ht="18" customHeight="1">
      <c r="A19" s="1312"/>
      <c r="B19" s="1313"/>
      <c r="C19" s="1279"/>
      <c r="D19" s="1279"/>
      <c r="E19" s="1279"/>
      <c r="F19" s="1279"/>
      <c r="G19" s="1279"/>
      <c r="H19" s="1279"/>
      <c r="I19" s="1280"/>
      <c r="J19" s="1281"/>
      <c r="K19" s="1282"/>
      <c r="L19" s="1280"/>
      <c r="M19" s="1281"/>
      <c r="N19" s="1281"/>
      <c r="O19" s="1282"/>
      <c r="P19" s="1280"/>
      <c r="Q19" s="1281"/>
      <c r="R19" s="1281"/>
      <c r="S19" s="1281"/>
      <c r="T19" s="1281"/>
      <c r="U19" s="1281"/>
      <c r="V19" s="1282"/>
      <c r="W19" s="550"/>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2"/>
      <c r="AU19"/>
    </row>
    <row r="20" spans="1:51" s="99" customFormat="1" ht="18" customHeight="1">
      <c r="A20" s="1312"/>
      <c r="B20" s="1313"/>
      <c r="C20" s="1279"/>
      <c r="D20" s="1279"/>
      <c r="E20" s="1279"/>
      <c r="F20" s="1279"/>
      <c r="G20" s="1279"/>
      <c r="H20" s="1279"/>
      <c r="I20" s="1283"/>
      <c r="J20" s="1284"/>
      <c r="K20" s="1285"/>
      <c r="L20" s="1283"/>
      <c r="M20" s="1284"/>
      <c r="N20" s="1284"/>
      <c r="O20" s="1285"/>
      <c r="P20" s="1283"/>
      <c r="Q20" s="1284"/>
      <c r="R20" s="1284"/>
      <c r="S20" s="1284"/>
      <c r="T20" s="1284"/>
      <c r="U20" s="1284"/>
      <c r="V20" s="1285"/>
      <c r="W20" s="550"/>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2"/>
      <c r="AU20" s="88"/>
    </row>
    <row r="21" spans="1:51" s="99" customFormat="1" ht="18" customHeight="1">
      <c r="A21" s="1312"/>
      <c r="B21" s="1313"/>
      <c r="C21" s="1279"/>
      <c r="D21" s="1279"/>
      <c r="E21" s="1279"/>
      <c r="F21" s="1279"/>
      <c r="G21" s="1279"/>
      <c r="H21" s="1279"/>
      <c r="I21" s="1286"/>
      <c r="J21" s="1287"/>
      <c r="K21" s="1288"/>
      <c r="L21" s="1286"/>
      <c r="M21" s="1287"/>
      <c r="N21" s="1287"/>
      <c r="O21" s="1288"/>
      <c r="P21" s="1286"/>
      <c r="Q21" s="1287"/>
      <c r="R21" s="1287"/>
      <c r="S21" s="1287"/>
      <c r="T21" s="1287"/>
      <c r="U21" s="1287"/>
      <c r="V21" s="1288"/>
      <c r="W21" s="553"/>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5"/>
      <c r="AU21"/>
    </row>
    <row r="22" spans="1:51" s="99" customFormat="1" ht="36" customHeight="1">
      <c r="A22" s="1314"/>
      <c r="B22" s="1315"/>
      <c r="C22" s="1278" t="s">
        <v>10</v>
      </c>
      <c r="D22" s="1278"/>
      <c r="E22" s="1278"/>
      <c r="F22" s="1278"/>
      <c r="G22" s="1278"/>
      <c r="H22" s="1278"/>
      <c r="I22" s="1278"/>
      <c r="J22" s="1278"/>
      <c r="K22" s="1278"/>
      <c r="L22" s="1278"/>
      <c r="M22" s="1278"/>
      <c r="N22" s="1278"/>
      <c r="O22" s="1278"/>
      <c r="P22" s="1278"/>
      <c r="Q22" s="1278"/>
      <c r="R22" s="1278"/>
      <c r="S22" s="1278"/>
      <c r="T22" s="1278"/>
      <c r="U22" s="1278"/>
      <c r="V22" s="1278"/>
      <c r="W22" s="1326"/>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27"/>
      <c r="AS22" s="1327"/>
      <c r="AT22" s="1328"/>
      <c r="AU22" s="88"/>
    </row>
    <row r="23" spans="1:51" s="99" customFormat="1" ht="18" customHeight="1">
      <c r="A23" s="89" t="s">
        <v>286</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287</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288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289</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CFFCC"/>
  </sheetPr>
  <dimension ref="A1:AZ136"/>
  <sheetViews>
    <sheetView showGridLines="0" view="pageBreakPreview" zoomScale="90" zoomScaleNormal="100" zoomScaleSheetLayoutView="90" workbookViewId="0">
      <selection activeCell="D1" sqref="D1"/>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290</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304" t="s">
        <v>291</v>
      </c>
      <c r="B3" s="1304"/>
      <c r="C3" s="1304"/>
      <c r="D3" s="1304"/>
      <c r="E3" s="1304"/>
      <c r="F3" s="1304"/>
      <c r="G3" s="1304"/>
      <c r="H3" s="1304"/>
      <c r="I3" s="1304"/>
      <c r="J3" s="1304"/>
      <c r="K3" s="1304"/>
      <c r="L3" s="1304"/>
      <c r="M3" s="1304"/>
      <c r="N3" s="1304"/>
      <c r="O3" s="1304"/>
      <c r="P3" s="1304"/>
      <c r="Q3" s="1304"/>
      <c r="R3" s="1304"/>
      <c r="S3" s="1304"/>
      <c r="T3" s="1304"/>
      <c r="U3" s="1304"/>
      <c r="V3" s="1304"/>
      <c r="W3" s="1304"/>
      <c r="X3" s="1304"/>
      <c r="Y3" s="1304"/>
      <c r="Z3" s="1304"/>
      <c r="AA3" s="1304"/>
      <c r="AB3" s="1304"/>
      <c r="AC3" s="1304"/>
      <c r="AD3" s="1304"/>
      <c r="AE3" s="1304"/>
      <c r="AF3" s="1304"/>
      <c r="AG3" s="1304"/>
    </row>
    <row r="4" spans="1:33" s="92" customFormat="1" ht="15.6" customHeight="1">
      <c r="A4" s="312"/>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row>
    <row r="5" spans="1:33" s="92" customFormat="1" ht="24" customHeight="1">
      <c r="A5" s="1309" t="s">
        <v>292</v>
      </c>
      <c r="B5" s="1309"/>
      <c r="C5" s="1309"/>
      <c r="D5" s="1309"/>
      <c r="E5" s="1309"/>
      <c r="F5" s="1309"/>
      <c r="G5" s="1309"/>
      <c r="H5" s="1309"/>
      <c r="I5" s="1309"/>
      <c r="J5" s="1309"/>
      <c r="K5" s="1309"/>
      <c r="L5" s="1309"/>
      <c r="M5" s="1309"/>
      <c r="N5" s="1309" t="s">
        <v>293</v>
      </c>
      <c r="O5" s="1309"/>
      <c r="P5" s="1309"/>
      <c r="Q5" s="1309"/>
      <c r="R5" s="1309"/>
      <c r="S5" s="1309"/>
      <c r="T5" s="1309"/>
      <c r="U5" s="1309"/>
      <c r="V5" s="1309"/>
      <c r="W5" s="1309"/>
      <c r="X5" s="1309"/>
      <c r="Y5" s="1309"/>
      <c r="Z5" s="1309"/>
      <c r="AA5" s="927"/>
      <c r="AB5" s="927"/>
      <c r="AC5" s="927"/>
      <c r="AD5" s="927"/>
      <c r="AE5" s="927"/>
      <c r="AF5" s="927"/>
      <c r="AG5" s="1322"/>
    </row>
    <row r="6" spans="1:33" s="92" customFormat="1" ht="36" customHeight="1">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30"/>
      <c r="AB6" s="1330"/>
      <c r="AC6" s="1330"/>
      <c r="AD6" s="1330"/>
      <c r="AE6" s="1330"/>
      <c r="AF6" s="1330"/>
      <c r="AG6" s="1331"/>
    </row>
    <row r="7" spans="1:33" ht="36" customHeight="1">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30"/>
      <c r="AB7" s="1330"/>
      <c r="AC7" s="1330"/>
      <c r="AD7" s="1330"/>
      <c r="AE7" s="1330"/>
      <c r="AF7" s="1330"/>
      <c r="AG7" s="1331"/>
    </row>
    <row r="8" spans="1:33" s="92" customFormat="1" ht="36" customHeight="1">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30"/>
      <c r="AB8" s="1330"/>
      <c r="AC8" s="1330"/>
      <c r="AD8" s="1330"/>
      <c r="AE8" s="1330"/>
      <c r="AF8" s="1330"/>
      <c r="AG8" s="1331"/>
    </row>
    <row r="9" spans="1:33" s="92" customFormat="1" ht="36" customHeight="1">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30"/>
      <c r="AB9" s="1330"/>
      <c r="AC9" s="1330"/>
      <c r="AD9" s="1330"/>
      <c r="AE9" s="1330"/>
      <c r="AF9" s="1330"/>
      <c r="AG9" s="1331"/>
    </row>
    <row r="10" spans="1:33" s="92" customFormat="1" ht="36" customHeight="1">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30"/>
      <c r="AB10" s="1330"/>
      <c r="AC10" s="1330"/>
      <c r="AD10" s="1330"/>
      <c r="AE10" s="1330"/>
      <c r="AF10" s="1330"/>
      <c r="AG10" s="1331"/>
    </row>
    <row r="11" spans="1:33" s="92" customFormat="1" ht="36" customHeight="1">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30"/>
      <c r="AB11" s="1330"/>
      <c r="AC11" s="1330"/>
      <c r="AD11" s="1330"/>
      <c r="AE11" s="1330"/>
      <c r="AF11" s="1330"/>
      <c r="AG11" s="1331"/>
    </row>
    <row r="12" spans="1:33" ht="36" customHeight="1">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0"/>
      <c r="AB12" s="1330"/>
      <c r="AC12" s="1330"/>
      <c r="AD12" s="1330"/>
      <c r="AE12" s="1330"/>
      <c r="AF12" s="1330"/>
      <c r="AG12" s="1331"/>
    </row>
    <row r="13" spans="1:33" s="92" customFormat="1" ht="36" customHeight="1">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0"/>
      <c r="AB13" s="1330"/>
      <c r="AC13" s="1330"/>
      <c r="AD13" s="1330"/>
      <c r="AE13" s="1330"/>
      <c r="AF13" s="1330"/>
      <c r="AG13" s="1331"/>
    </row>
    <row r="14" spans="1:33" s="92" customFormat="1" ht="36" customHeight="1">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0"/>
      <c r="AB14" s="1330"/>
      <c r="AC14" s="1330"/>
      <c r="AD14" s="1330"/>
      <c r="AE14" s="1330"/>
      <c r="AF14" s="1330"/>
      <c r="AG14" s="1331"/>
    </row>
    <row r="15" spans="1:33" s="92" customFormat="1" ht="36" customHeight="1">
      <c r="A15" s="1332"/>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0"/>
      <c r="AB15" s="1330"/>
      <c r="AC15" s="1330"/>
      <c r="AD15" s="1330"/>
      <c r="AE15" s="1330"/>
      <c r="AF15" s="1330"/>
      <c r="AG15" s="1331"/>
    </row>
    <row r="16" spans="1:33" s="92" customFormat="1" ht="36.75" customHeight="1">
      <c r="A16" s="1332"/>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0"/>
      <c r="AB16" s="1330"/>
      <c r="AC16" s="1330"/>
      <c r="AD16" s="1330"/>
      <c r="AE16" s="1330"/>
      <c r="AF16" s="1330"/>
      <c r="AG16" s="1331"/>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721" t="s">
        <v>887</v>
      </c>
      <c r="B18" s="721"/>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row>
    <row r="19" spans="1:33" s="92" customFormat="1" ht="36" customHeight="1">
      <c r="A19" s="721" t="s">
        <v>294</v>
      </c>
      <c r="B19" s="721"/>
      <c r="C19" s="721"/>
      <c r="D19" s="721"/>
      <c r="E19" s="721"/>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row>
    <row r="20" spans="1:33" s="97" customFormat="1" ht="36" customHeight="1">
      <c r="A20" s="721" t="s">
        <v>295</v>
      </c>
      <c r="B20" s="721"/>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CC"/>
  </sheetPr>
  <dimension ref="A1:AZ201"/>
  <sheetViews>
    <sheetView showGridLines="0" view="pageBreakPreview" zoomScale="161" zoomScaleNormal="100" zoomScaleSheetLayoutView="90" workbookViewId="0">
      <selection activeCell="AA17" sqref="AA17"/>
    </sheetView>
  </sheetViews>
  <sheetFormatPr defaultRowHeight="13.5"/>
  <cols>
    <col min="1" max="52" width="2.625" style="92" customWidth="1"/>
    <col min="53" max="16384" width="9" style="511"/>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03" t="s">
        <v>1107</v>
      </c>
    </row>
    <row r="2" spans="1:33" s="92" customFormat="1" ht="18" customHeight="1">
      <c r="A2" s="1385" t="s">
        <v>1108</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row>
    <row r="3" spans="1:33" s="92" customFormat="1" ht="18" customHeight="1">
      <c r="A3" s="1385" t="s">
        <v>1109</v>
      </c>
      <c r="B3" s="1385"/>
      <c r="C3" s="1385"/>
      <c r="D3" s="1385"/>
      <c r="E3" s="1385"/>
      <c r="F3" s="1385"/>
      <c r="G3" s="1385"/>
      <c r="H3" s="1385"/>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row>
    <row r="4" spans="1:33" s="92" customFormat="1" ht="18" customHeight="1">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row>
    <row r="5" spans="1:33" s="92" customFormat="1" ht="15.6" customHeight="1">
      <c r="A5" s="401" t="s">
        <v>1110</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1111</v>
      </c>
      <c r="AD6" s="89"/>
      <c r="AE6" s="89"/>
      <c r="AF6" s="89"/>
      <c r="AG6" s="89"/>
    </row>
    <row r="7" spans="1:33" s="92" customFormat="1" ht="24" customHeight="1">
      <c r="A7" s="89"/>
      <c r="B7" s="1276" t="s">
        <v>242</v>
      </c>
      <c r="C7" s="1276"/>
      <c r="D7" s="1276"/>
      <c r="E7" s="1276"/>
      <c r="F7" s="1276" t="s">
        <v>1112</v>
      </c>
      <c r="G7" s="1276"/>
      <c r="H7" s="1276"/>
      <c r="I7" s="1276"/>
      <c r="J7" s="1276"/>
      <c r="K7" s="1276"/>
      <c r="L7" s="1276"/>
      <c r="M7" s="1276"/>
      <c r="N7" s="1276" t="s">
        <v>1113</v>
      </c>
      <c r="O7" s="1276"/>
      <c r="P7" s="1276"/>
      <c r="Q7" s="1276"/>
      <c r="R7" s="1276"/>
      <c r="S7" s="1276"/>
      <c r="T7" s="1276"/>
      <c r="U7" s="1276"/>
      <c r="V7" s="1276" t="s">
        <v>1114</v>
      </c>
      <c r="W7" s="1276"/>
      <c r="X7" s="1276"/>
      <c r="Y7" s="1276"/>
      <c r="Z7" s="1276"/>
      <c r="AA7" s="1276"/>
      <c r="AB7" s="1276"/>
      <c r="AC7" s="1276"/>
      <c r="AD7" s="89"/>
      <c r="AE7" s="89"/>
      <c r="AF7" s="89"/>
      <c r="AG7" s="89"/>
    </row>
    <row r="8" spans="1:33" s="92" customFormat="1" ht="24" customHeight="1">
      <c r="A8" s="89"/>
      <c r="B8" s="1276" t="s">
        <v>102</v>
      </c>
      <c r="C8" s="1276"/>
      <c r="D8" s="1276"/>
      <c r="E8" s="1276"/>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89"/>
      <c r="AE8" s="89"/>
      <c r="AF8" s="89"/>
      <c r="AG8" s="89"/>
    </row>
    <row r="9" spans="1:33" s="92" customFormat="1" ht="24" customHeight="1">
      <c r="A9" s="89"/>
      <c r="B9" s="1276" t="s">
        <v>119</v>
      </c>
      <c r="C9" s="1276"/>
      <c r="D9" s="1276"/>
      <c r="E9" s="1276"/>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89"/>
      <c r="AE9" s="89"/>
      <c r="AF9" s="89"/>
      <c r="AG9" s="89"/>
    </row>
    <row r="10" spans="1:33" s="92" customFormat="1" ht="24" customHeight="1" thickBot="1">
      <c r="A10" s="89"/>
      <c r="B10" s="1276" t="s">
        <v>1115</v>
      </c>
      <c r="C10" s="1276"/>
      <c r="D10" s="1276"/>
      <c r="E10" s="1276"/>
      <c r="F10" s="1373"/>
      <c r="G10" s="1373"/>
      <c r="H10" s="1373"/>
      <c r="I10" s="1373"/>
      <c r="J10" s="1373"/>
      <c r="K10" s="1373"/>
      <c r="L10" s="1373"/>
      <c r="M10" s="1373"/>
      <c r="N10" s="1373"/>
      <c r="O10" s="1373"/>
      <c r="P10" s="1373"/>
      <c r="Q10" s="1373"/>
      <c r="R10" s="1373"/>
      <c r="S10" s="1373"/>
      <c r="T10" s="1373"/>
      <c r="U10" s="1373"/>
      <c r="V10" s="1380"/>
      <c r="W10" s="1380"/>
      <c r="X10" s="1380"/>
      <c r="Y10" s="1380"/>
      <c r="Z10" s="1380"/>
      <c r="AA10" s="1380"/>
      <c r="AB10" s="1380"/>
      <c r="AC10" s="1380"/>
      <c r="AD10" s="89"/>
      <c r="AE10" s="89"/>
      <c r="AF10" s="89"/>
      <c r="AG10" s="89"/>
    </row>
    <row r="11" spans="1:33" s="92" customFormat="1" ht="24" customHeight="1" thickBot="1">
      <c r="A11" s="89"/>
      <c r="B11" s="1276" t="s">
        <v>109</v>
      </c>
      <c r="C11" s="1276"/>
      <c r="D11" s="1276"/>
      <c r="E11" s="1276"/>
      <c r="F11" s="1373"/>
      <c r="G11" s="1373"/>
      <c r="H11" s="1373"/>
      <c r="I11" s="1373"/>
      <c r="J11" s="1373"/>
      <c r="K11" s="1373"/>
      <c r="L11" s="1373"/>
      <c r="M11" s="1373"/>
      <c r="N11" s="1373"/>
      <c r="O11" s="1373"/>
      <c r="P11" s="1373"/>
      <c r="Q11" s="1373"/>
      <c r="R11" s="1373"/>
      <c r="S11" s="1373"/>
      <c r="T11" s="1373"/>
      <c r="U11" s="1381"/>
      <c r="V11" s="1382" t="s">
        <v>1116</v>
      </c>
      <c r="W11" s="1383"/>
      <c r="X11" s="1383"/>
      <c r="Y11" s="1383"/>
      <c r="Z11" s="1383"/>
      <c r="AA11" s="1383"/>
      <c r="AB11" s="1383"/>
      <c r="AC11" s="1384"/>
      <c r="AD11" s="89"/>
      <c r="AE11" s="89"/>
      <c r="AF11" s="89"/>
      <c r="AG11" s="89"/>
    </row>
    <row r="12" spans="1:33" s="92" customFormat="1" ht="24" customHeight="1">
      <c r="A12" s="89"/>
      <c r="B12" s="1276" t="s">
        <v>104</v>
      </c>
      <c r="C12" s="1276"/>
      <c r="D12" s="1276"/>
      <c r="E12" s="1276"/>
      <c r="F12" s="1373"/>
      <c r="G12" s="1373"/>
      <c r="H12" s="1373"/>
      <c r="I12" s="1373"/>
      <c r="J12" s="1373"/>
      <c r="K12" s="1373"/>
      <c r="L12" s="1373"/>
      <c r="M12" s="1373"/>
      <c r="N12" s="1373"/>
      <c r="O12" s="1373"/>
      <c r="P12" s="1373"/>
      <c r="Q12" s="1373"/>
      <c r="R12" s="1373"/>
      <c r="S12" s="1373"/>
      <c r="T12" s="1373"/>
      <c r="U12" s="1373"/>
      <c r="V12" s="1378"/>
      <c r="W12" s="1378"/>
      <c r="X12" s="1378"/>
      <c r="Y12" s="1378"/>
      <c r="Z12" s="1378"/>
      <c r="AA12" s="1378"/>
      <c r="AB12" s="1378"/>
      <c r="AC12" s="1378"/>
      <c r="AD12" s="89"/>
      <c r="AE12" s="89"/>
      <c r="AF12" s="89"/>
      <c r="AG12" s="89"/>
    </row>
    <row r="13" spans="1:33" s="92" customFormat="1" ht="15.6" customHeight="1">
      <c r="A13" s="89"/>
      <c r="B13" s="513" t="s">
        <v>1117</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01" t="s">
        <v>1118</v>
      </c>
      <c r="U15" s="89"/>
      <c r="V15" s="89"/>
      <c r="W15" s="89"/>
      <c r="X15" s="89"/>
      <c r="Y15" s="89"/>
      <c r="Z15" s="89"/>
      <c r="AA15" s="89"/>
      <c r="AB15" s="89"/>
      <c r="AC15" s="89"/>
      <c r="AD15" s="89"/>
      <c r="AE15" s="89"/>
      <c r="AF15" s="89"/>
      <c r="AG15" s="89"/>
    </row>
    <row r="16" spans="1:33" s="92" customFormat="1" ht="15.6" customHeight="1">
      <c r="N16" s="1379" t="s">
        <v>1119</v>
      </c>
      <c r="O16" s="1379"/>
      <c r="P16" s="1379"/>
      <c r="Q16" s="1379"/>
      <c r="R16" s="1379"/>
      <c r="S16" s="1379"/>
      <c r="U16" s="89"/>
      <c r="V16" s="89"/>
      <c r="W16" s="89"/>
      <c r="X16" s="89"/>
      <c r="Y16" s="89"/>
      <c r="Z16" s="89"/>
      <c r="AA16" s="89"/>
      <c r="AB16" s="89"/>
      <c r="AC16" s="89"/>
      <c r="AD16" s="89"/>
      <c r="AE16" s="89"/>
      <c r="AF16" s="89"/>
      <c r="AG16" s="89"/>
    </row>
    <row r="17" spans="1:33" s="92" customFormat="1" ht="24" customHeight="1">
      <c r="B17" s="1276" t="s">
        <v>1120</v>
      </c>
      <c r="C17" s="1276"/>
      <c r="D17" s="1276"/>
      <c r="E17" s="1276"/>
      <c r="F17" s="1276"/>
      <c r="G17" s="1276"/>
      <c r="H17" s="1276" t="s">
        <v>1121</v>
      </c>
      <c r="I17" s="1276"/>
      <c r="J17" s="1276"/>
      <c r="K17" s="1276"/>
      <c r="L17" s="1276"/>
      <c r="M17" s="1276"/>
      <c r="N17" s="1276" t="s">
        <v>1122</v>
      </c>
      <c r="O17" s="1276"/>
      <c r="P17" s="1276"/>
      <c r="Q17" s="1276"/>
      <c r="R17" s="1276"/>
      <c r="S17" s="1276"/>
      <c r="U17" s="89"/>
      <c r="V17" s="89"/>
      <c r="W17" s="89"/>
      <c r="X17" s="89"/>
      <c r="Y17" s="89"/>
      <c r="Z17" s="89"/>
      <c r="AA17" s="89"/>
      <c r="AB17" s="89"/>
      <c r="AC17" s="89"/>
      <c r="AD17" s="89"/>
      <c r="AE17" s="89"/>
      <c r="AF17" s="89"/>
      <c r="AG17" s="89"/>
    </row>
    <row r="18" spans="1:33" s="92" customFormat="1" ht="24" customHeight="1">
      <c r="B18" s="1373"/>
      <c r="C18" s="1373"/>
      <c r="D18" s="1373"/>
      <c r="E18" s="1373"/>
      <c r="F18" s="1373"/>
      <c r="G18" s="1373"/>
      <c r="H18" s="1373"/>
      <c r="I18" s="1373"/>
      <c r="J18" s="1373"/>
      <c r="K18" s="1373"/>
      <c r="L18" s="1373"/>
      <c r="M18" s="1373"/>
      <c r="N18" s="1373"/>
      <c r="O18" s="1373"/>
      <c r="P18" s="1373"/>
      <c r="Q18" s="1373"/>
      <c r="R18" s="1373"/>
      <c r="S18" s="1373"/>
      <c r="U18" s="89"/>
      <c r="V18" s="89"/>
      <c r="W18" s="89"/>
      <c r="X18" s="89"/>
      <c r="Y18" s="89"/>
      <c r="Z18" s="89"/>
      <c r="AA18" s="89"/>
      <c r="AB18" s="89"/>
      <c r="AC18" s="89"/>
      <c r="AD18" s="89"/>
      <c r="AE18" s="89"/>
      <c r="AF18" s="89"/>
      <c r="AG18" s="89"/>
    </row>
    <row r="19" spans="1:33" s="92" customFormat="1" ht="15.6" customHeight="1">
      <c r="A19" s="513"/>
      <c r="B19" s="513" t="s">
        <v>1123</v>
      </c>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row>
    <row r="20" spans="1:33" s="92" customFormat="1" ht="15.6" customHeight="1">
      <c r="A20" s="513"/>
      <c r="B20" s="513"/>
      <c r="C20" s="513" t="s">
        <v>1124</v>
      </c>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row>
    <row r="21" spans="1:33" s="92" customFormat="1" ht="46.5" customHeight="1">
      <c r="A21" s="513"/>
      <c r="B21" s="513"/>
      <c r="C21" s="1344" t="s">
        <v>1125</v>
      </c>
      <c r="D21" s="1344"/>
      <c r="E21" s="1344"/>
      <c r="F21" s="1344"/>
      <c r="G21" s="1344"/>
      <c r="H21" s="1344"/>
      <c r="I21" s="1344"/>
      <c r="J21" s="1344"/>
      <c r="K21" s="1344"/>
      <c r="L21" s="1344"/>
      <c r="M21" s="1344"/>
      <c r="N21" s="1344"/>
      <c r="O21" s="1344"/>
      <c r="P21" s="1344"/>
      <c r="Q21" s="1344"/>
      <c r="R21" s="1344"/>
      <c r="S21" s="1344"/>
      <c r="T21" s="1344"/>
      <c r="U21" s="1344"/>
      <c r="V21" s="1344"/>
      <c r="W21" s="1344"/>
      <c r="X21" s="1344"/>
      <c r="Y21" s="1344"/>
      <c r="Z21" s="1344"/>
      <c r="AA21" s="1344"/>
      <c r="AB21" s="1344"/>
      <c r="AC21" s="1344"/>
      <c r="AD21" s="1344"/>
      <c r="AE21" s="1344"/>
      <c r="AF21" s="1344"/>
      <c r="AG21" s="1344"/>
    </row>
    <row r="22" spans="1:33" s="92" customFormat="1" ht="15.6" customHeight="1">
      <c r="A22" s="513"/>
      <c r="B22" s="513"/>
      <c r="C22" s="513" t="s">
        <v>1126</v>
      </c>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row>
    <row r="23" spans="1:33" s="92" customFormat="1" ht="15.6" customHeight="1">
      <c r="A23" s="513"/>
      <c r="B23" s="513"/>
      <c r="C23" s="513" t="s">
        <v>1127</v>
      </c>
      <c r="D23" s="513"/>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row>
    <row r="24" spans="1:33" s="92" customFormat="1" ht="15.6" customHeight="1">
      <c r="A24" s="513"/>
      <c r="B24" s="513" t="s">
        <v>1128</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row>
    <row r="25" spans="1:33" s="92" customFormat="1" ht="15.6" customHeight="1">
      <c r="A25" s="513"/>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1129</v>
      </c>
    </row>
    <row r="28" spans="1:33" s="92" customFormat="1" ht="15.6" customHeight="1">
      <c r="A28" s="401" t="s">
        <v>1130</v>
      </c>
    </row>
    <row r="29" spans="1:33" s="92" customFormat="1" ht="15.6" customHeight="1"/>
    <row r="30" spans="1:33" s="92" customFormat="1" ht="15.6" customHeight="1">
      <c r="B30" s="92" t="s">
        <v>1131</v>
      </c>
    </row>
    <row r="31" spans="1:33" s="92" customFormat="1" ht="45.75" customHeight="1" thickBot="1">
      <c r="C31" s="1333" t="s">
        <v>143</v>
      </c>
      <c r="D31" s="1333"/>
      <c r="E31" s="1333"/>
      <c r="F31" s="1333"/>
      <c r="G31" s="1333"/>
      <c r="H31" s="1333"/>
      <c r="I31" s="1333"/>
      <c r="J31" s="1333"/>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3"/>
    </row>
    <row r="32" spans="1:33" s="514" customFormat="1" ht="36" customHeight="1" thickBot="1">
      <c r="A32" s="1374" t="s">
        <v>873</v>
      </c>
      <c r="B32" s="1375"/>
      <c r="C32" s="1376" t="s">
        <v>408</v>
      </c>
      <c r="D32" s="1377"/>
      <c r="E32" s="1377"/>
      <c r="F32" s="1377"/>
      <c r="G32" s="1377"/>
      <c r="H32" s="1377"/>
      <c r="I32" s="1377"/>
      <c r="J32" s="1377"/>
      <c r="K32" s="1377"/>
      <c r="L32" s="1377"/>
      <c r="M32" s="1377"/>
      <c r="N32" s="1377"/>
      <c r="O32" s="1377"/>
      <c r="P32" s="1377"/>
      <c r="Q32" s="1377"/>
      <c r="R32" s="1377"/>
      <c r="S32" s="1377"/>
      <c r="T32" s="1377"/>
      <c r="U32" s="1377"/>
      <c r="V32" s="1377"/>
      <c r="W32" s="1377"/>
      <c r="X32" s="1377"/>
      <c r="Y32" s="1377"/>
      <c r="Z32" s="1377"/>
      <c r="AA32" s="1377"/>
      <c r="AB32" s="1377"/>
      <c r="AC32" s="1377"/>
    </row>
    <row r="33" spans="1:29" s="419" customFormat="1" ht="18" customHeight="1">
      <c r="A33" s="1372" t="s">
        <v>98</v>
      </c>
      <c r="B33" s="1372"/>
      <c r="C33" s="1362" t="s">
        <v>144</v>
      </c>
      <c r="D33" s="1363"/>
      <c r="E33" s="1363"/>
      <c r="F33" s="1363"/>
      <c r="G33" s="1363"/>
      <c r="H33" s="1363"/>
      <c r="I33" s="1363"/>
      <c r="J33" s="1363"/>
      <c r="K33" s="1363"/>
      <c r="L33" s="1363"/>
      <c r="M33" s="1363"/>
      <c r="N33" s="1363"/>
      <c r="O33" s="1363"/>
      <c r="P33" s="1363"/>
      <c r="Q33" s="1363"/>
      <c r="R33" s="1363"/>
      <c r="S33" s="1363"/>
      <c r="T33" s="1363"/>
      <c r="U33" s="1363"/>
      <c r="V33" s="1363"/>
      <c r="W33" s="1363"/>
      <c r="X33" s="1363"/>
      <c r="Y33" s="1363"/>
      <c r="Z33" s="1363"/>
      <c r="AA33" s="1363"/>
      <c r="AB33" s="1363"/>
      <c r="AC33" s="1364"/>
    </row>
    <row r="34" spans="1:29" s="419" customFormat="1" ht="36" customHeight="1">
      <c r="A34" s="1346" t="s">
        <v>99</v>
      </c>
      <c r="B34" s="1346"/>
      <c r="C34" s="1347" t="s">
        <v>145</v>
      </c>
      <c r="D34" s="1348"/>
      <c r="E34" s="1348"/>
      <c r="F34" s="1348"/>
      <c r="G34" s="1348"/>
      <c r="H34" s="1348"/>
      <c r="I34" s="1348"/>
      <c r="J34" s="1348"/>
      <c r="K34" s="1348"/>
      <c r="L34" s="1348"/>
      <c r="M34" s="1348"/>
      <c r="N34" s="1348"/>
      <c r="O34" s="1348"/>
      <c r="P34" s="1348"/>
      <c r="Q34" s="1348"/>
      <c r="R34" s="1348"/>
      <c r="S34" s="1348"/>
      <c r="T34" s="1348"/>
      <c r="U34" s="1348"/>
      <c r="V34" s="1348"/>
      <c r="W34" s="1348"/>
      <c r="X34" s="1348"/>
      <c r="Y34" s="1348"/>
      <c r="Z34" s="1348"/>
      <c r="AA34" s="1348"/>
      <c r="AB34" s="1348"/>
      <c r="AC34" s="1349"/>
    </row>
    <row r="35" spans="1:29" s="419" customFormat="1" ht="36" customHeight="1">
      <c r="A35" s="1346"/>
      <c r="B35" s="1346"/>
      <c r="C35" s="1350" t="s">
        <v>489</v>
      </c>
      <c r="D35" s="1351"/>
      <c r="E35" s="1351"/>
      <c r="F35" s="1351"/>
      <c r="G35" s="1351"/>
      <c r="H35" s="1351"/>
      <c r="I35" s="1351"/>
      <c r="J35" s="1351"/>
      <c r="K35" s="1351"/>
      <c r="L35" s="1351"/>
      <c r="M35" s="1351"/>
      <c r="N35" s="1351"/>
      <c r="O35" s="1351"/>
      <c r="P35" s="1351"/>
      <c r="Q35" s="1351"/>
      <c r="R35" s="1351"/>
      <c r="S35" s="1351"/>
      <c r="T35" s="1351"/>
      <c r="U35" s="1351"/>
      <c r="V35" s="1351"/>
      <c r="W35" s="1351"/>
      <c r="X35" s="1351"/>
      <c r="Y35" s="1351"/>
      <c r="Z35" s="1351"/>
      <c r="AA35" s="1351"/>
      <c r="AB35" s="1351"/>
      <c r="AC35" s="1352"/>
    </row>
    <row r="36" spans="1:29" s="419" customFormat="1" ht="36" customHeight="1">
      <c r="A36" s="1346"/>
      <c r="B36" s="1346"/>
      <c r="C36" s="1347" t="s">
        <v>376</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348"/>
      <c r="AB36" s="1348"/>
      <c r="AC36" s="1349"/>
    </row>
    <row r="37" spans="1:29" s="419" customFormat="1" ht="36" customHeight="1">
      <c r="A37" s="1346"/>
      <c r="B37" s="1346"/>
      <c r="C37" s="1347" t="s">
        <v>1151</v>
      </c>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1348"/>
      <c r="AB37" s="1348"/>
      <c r="AC37" s="1349"/>
    </row>
    <row r="38" spans="1:29" s="419" customFormat="1" ht="36" customHeight="1">
      <c r="A38" s="1346"/>
      <c r="B38" s="1346"/>
      <c r="C38" s="1347" t="s">
        <v>378</v>
      </c>
      <c r="D38" s="1348"/>
      <c r="E38" s="1348"/>
      <c r="F38" s="1348"/>
      <c r="G38" s="1348"/>
      <c r="H38" s="1348"/>
      <c r="I38" s="1348"/>
      <c r="J38" s="1348"/>
      <c r="K38" s="1348"/>
      <c r="L38" s="1348"/>
      <c r="M38" s="1348"/>
      <c r="N38" s="1348"/>
      <c r="O38" s="1348"/>
      <c r="P38" s="1348"/>
      <c r="Q38" s="1348"/>
      <c r="R38" s="1348"/>
      <c r="S38" s="1348"/>
      <c r="T38" s="1348"/>
      <c r="U38" s="1348"/>
      <c r="V38" s="1348"/>
      <c r="W38" s="1348"/>
      <c r="X38" s="1348"/>
      <c r="Y38" s="1348"/>
      <c r="Z38" s="1348"/>
      <c r="AA38" s="1348"/>
      <c r="AB38" s="1348"/>
      <c r="AC38" s="1349"/>
    </row>
    <row r="39" spans="1:29" s="419" customFormat="1" ht="36" customHeight="1">
      <c r="A39" s="1346"/>
      <c r="B39" s="1346"/>
      <c r="C39" s="1347" t="s">
        <v>490</v>
      </c>
      <c r="D39" s="1348"/>
      <c r="E39" s="1348"/>
      <c r="F39" s="1348"/>
      <c r="G39" s="1348"/>
      <c r="H39" s="1348"/>
      <c r="I39" s="1348"/>
      <c r="J39" s="1348"/>
      <c r="K39" s="1348"/>
      <c r="L39" s="1348"/>
      <c r="M39" s="1348"/>
      <c r="N39" s="1348"/>
      <c r="O39" s="1348"/>
      <c r="P39" s="1348"/>
      <c r="Q39" s="1348"/>
      <c r="R39" s="1348"/>
      <c r="S39" s="1348"/>
      <c r="T39" s="1348"/>
      <c r="U39" s="1348"/>
      <c r="V39" s="1348"/>
      <c r="W39" s="1348"/>
      <c r="X39" s="1348"/>
      <c r="Y39" s="1348"/>
      <c r="Z39" s="1348"/>
      <c r="AA39" s="1348"/>
      <c r="AB39" s="1348"/>
      <c r="AC39" s="1349"/>
    </row>
    <row r="40" spans="1:29" s="419" customFormat="1" ht="42.75" customHeight="1">
      <c r="A40" s="1346"/>
      <c r="B40" s="1346"/>
      <c r="C40" s="1347" t="s">
        <v>491</v>
      </c>
      <c r="D40" s="1348"/>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9"/>
    </row>
    <row r="41" spans="1:29" s="419" customFormat="1" ht="36" customHeight="1">
      <c r="A41" s="1346"/>
      <c r="B41" s="1346"/>
      <c r="C41" s="1347" t="s">
        <v>492</v>
      </c>
      <c r="D41" s="1348"/>
      <c r="E41" s="1348"/>
      <c r="F41" s="1348"/>
      <c r="G41" s="1348"/>
      <c r="H41" s="1348"/>
      <c r="I41" s="1348"/>
      <c r="J41" s="1348"/>
      <c r="K41" s="1348"/>
      <c r="L41" s="1348"/>
      <c r="M41" s="1348"/>
      <c r="N41" s="1348"/>
      <c r="O41" s="1348"/>
      <c r="P41" s="1348"/>
      <c r="Q41" s="1348"/>
      <c r="R41" s="1348"/>
      <c r="S41" s="1348"/>
      <c r="T41" s="1348"/>
      <c r="U41" s="1348"/>
      <c r="V41" s="1348"/>
      <c r="W41" s="1348"/>
      <c r="X41" s="1348"/>
      <c r="Y41" s="1348"/>
      <c r="Z41" s="1348"/>
      <c r="AA41" s="1348"/>
      <c r="AB41" s="1348"/>
      <c r="AC41" s="1349"/>
    </row>
    <row r="42" spans="1:29" s="419" customFormat="1" ht="36" customHeight="1">
      <c r="A42" s="1346"/>
      <c r="B42" s="1346"/>
      <c r="C42" s="1353" t="s">
        <v>493</v>
      </c>
      <c r="D42" s="1354"/>
      <c r="E42" s="1354"/>
      <c r="F42" s="1354"/>
      <c r="G42" s="1354"/>
      <c r="H42" s="1354"/>
      <c r="I42" s="1354"/>
      <c r="J42" s="1354"/>
      <c r="K42" s="1354"/>
      <c r="L42" s="1354"/>
      <c r="M42" s="1354"/>
      <c r="N42" s="1354"/>
      <c r="O42" s="1354"/>
      <c r="P42" s="1354"/>
      <c r="Q42" s="1354"/>
      <c r="R42" s="1354"/>
      <c r="S42" s="1354"/>
      <c r="T42" s="1354"/>
      <c r="U42" s="1354"/>
      <c r="V42" s="1354"/>
      <c r="W42" s="1354"/>
      <c r="X42" s="1354"/>
      <c r="Y42" s="1354"/>
      <c r="Z42" s="1354"/>
      <c r="AA42" s="1354"/>
      <c r="AB42" s="1354"/>
      <c r="AC42" s="1355"/>
    </row>
    <row r="43" spans="1:29" s="92" customFormat="1" ht="15.6" customHeight="1">
      <c r="A43" s="401"/>
    </row>
    <row r="44" spans="1:29" s="92" customFormat="1" ht="15.6" customHeight="1">
      <c r="A44" s="401"/>
      <c r="B44" s="92" t="s">
        <v>1132</v>
      </c>
    </row>
    <row r="45" spans="1:29" s="92" customFormat="1" ht="15.6" customHeight="1">
      <c r="A45" s="1361" t="s">
        <v>144</v>
      </c>
      <c r="B45" s="1361"/>
      <c r="C45" s="1361"/>
      <c r="D45" s="1361"/>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1361"/>
      <c r="AB45" s="1361"/>
      <c r="AC45" s="1361"/>
    </row>
    <row r="46" spans="1:29" s="92" customFormat="1" ht="15.6" customHeight="1">
      <c r="A46" s="1359" t="s">
        <v>147</v>
      </c>
      <c r="B46" s="1359"/>
      <c r="C46" s="1359"/>
      <c r="D46" s="1359"/>
      <c r="E46" s="1359"/>
      <c r="F46" s="1365" t="s">
        <v>340</v>
      </c>
      <c r="G46" s="1365"/>
      <c r="H46" s="1365"/>
      <c r="I46" s="1365"/>
      <c r="J46" s="1366"/>
      <c r="K46" s="1367" t="s">
        <v>99</v>
      </c>
      <c r="L46" s="1346"/>
      <c r="M46" s="1368" t="s">
        <v>341</v>
      </c>
      <c r="N46" s="1368"/>
      <c r="O46" s="1368"/>
      <c r="P46" s="1368"/>
      <c r="Q46" s="1369"/>
      <c r="R46" s="1367" t="s">
        <v>99</v>
      </c>
      <c r="S46" s="1346"/>
      <c r="T46" s="1368" t="s">
        <v>1096</v>
      </c>
      <c r="U46" s="1370"/>
      <c r="V46" s="1371"/>
      <c r="W46" s="1356"/>
      <c r="X46" s="1357"/>
      <c r="Y46" s="1357"/>
      <c r="Z46" s="1357"/>
      <c r="AA46" s="1357"/>
      <c r="AB46" s="1358"/>
      <c r="AC46" s="515" t="s">
        <v>344</v>
      </c>
    </row>
    <row r="47" spans="1:29" s="92" customFormat="1" ht="15.6" customHeight="1">
      <c r="A47" s="1359" t="s">
        <v>148</v>
      </c>
      <c r="B47" s="1359"/>
      <c r="C47" s="1359"/>
      <c r="D47" s="1359"/>
      <c r="E47" s="1359"/>
      <c r="F47" s="1365" t="s">
        <v>342</v>
      </c>
      <c r="G47" s="1365"/>
      <c r="H47" s="1365"/>
      <c r="I47" s="1365"/>
      <c r="J47" s="1366"/>
      <c r="K47" s="1367" t="s">
        <v>99</v>
      </c>
      <c r="L47" s="1346"/>
      <c r="M47" s="1368" t="s">
        <v>341</v>
      </c>
      <c r="N47" s="1368"/>
      <c r="O47" s="1368"/>
      <c r="P47" s="1368"/>
      <c r="Q47" s="1369"/>
      <c r="R47" s="1367" t="s">
        <v>99</v>
      </c>
      <c r="S47" s="1346"/>
      <c r="T47" s="1368" t="s">
        <v>1096</v>
      </c>
      <c r="U47" s="1370"/>
      <c r="V47" s="1371"/>
      <c r="W47" s="1356"/>
      <c r="X47" s="1357"/>
      <c r="Y47" s="1357"/>
      <c r="Z47" s="1357"/>
      <c r="AA47" s="1357"/>
      <c r="AB47" s="1358"/>
      <c r="AC47" s="515" t="s">
        <v>344</v>
      </c>
    </row>
    <row r="48" spans="1:29" s="92" customFormat="1" ht="15.6" customHeight="1">
      <c r="A48" s="1359" t="s">
        <v>149</v>
      </c>
      <c r="B48" s="1359"/>
      <c r="C48" s="1359"/>
      <c r="D48" s="1359"/>
      <c r="E48" s="1359"/>
      <c r="F48" s="1360" t="s">
        <v>350</v>
      </c>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row>
    <row r="49" spans="1:33" s="92" customFormat="1" ht="15.6" customHeight="1">
      <c r="A49" s="401"/>
    </row>
    <row r="50" spans="1:33" s="92" customFormat="1" ht="15.6" customHeight="1">
      <c r="A50" s="401"/>
      <c r="B50" s="92" t="s">
        <v>1133</v>
      </c>
    </row>
    <row r="51" spans="1:33" s="92" customFormat="1" ht="15.6" customHeight="1">
      <c r="A51" s="401"/>
      <c r="C51" s="92" t="s">
        <v>151</v>
      </c>
    </row>
    <row r="52" spans="1:33" s="92" customFormat="1" ht="15.6" customHeight="1">
      <c r="A52" s="1361" t="s">
        <v>98</v>
      </c>
      <c r="B52" s="1361"/>
      <c r="C52" s="1362" t="s">
        <v>144</v>
      </c>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4"/>
    </row>
    <row r="53" spans="1:33" s="92" customFormat="1" ht="30.75" customHeight="1">
      <c r="A53" s="1346" t="s">
        <v>99</v>
      </c>
      <c r="B53" s="1346"/>
      <c r="C53" s="1347" t="s">
        <v>152</v>
      </c>
      <c r="D53" s="1348"/>
      <c r="E53" s="1348"/>
      <c r="F53" s="1348"/>
      <c r="G53" s="1348"/>
      <c r="H53" s="1348"/>
      <c r="I53" s="1348"/>
      <c r="J53" s="1348"/>
      <c r="K53" s="1348"/>
      <c r="L53" s="1348"/>
      <c r="M53" s="1348"/>
      <c r="N53" s="1348"/>
      <c r="O53" s="1348"/>
      <c r="P53" s="1348"/>
      <c r="Q53" s="1348"/>
      <c r="R53" s="1348"/>
      <c r="S53" s="1348"/>
      <c r="T53" s="1348"/>
      <c r="U53" s="1348"/>
      <c r="V53" s="1348"/>
      <c r="W53" s="1348"/>
      <c r="X53" s="1348"/>
      <c r="Y53" s="1348"/>
      <c r="Z53" s="1348"/>
      <c r="AA53" s="1348"/>
      <c r="AB53" s="1348"/>
      <c r="AC53" s="1349"/>
    </row>
    <row r="54" spans="1:33" s="92" customFormat="1" ht="30.75" customHeight="1">
      <c r="A54" s="1346"/>
      <c r="B54" s="1346"/>
      <c r="C54" s="1350" t="s">
        <v>379</v>
      </c>
      <c r="D54" s="1351"/>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2"/>
    </row>
    <row r="55" spans="1:33" s="92" customFormat="1" ht="30.75" customHeight="1">
      <c r="A55" s="1346"/>
      <c r="B55" s="1346"/>
      <c r="C55" s="1347" t="s">
        <v>381</v>
      </c>
      <c r="D55" s="1348"/>
      <c r="E55" s="1348"/>
      <c r="F55" s="1348"/>
      <c r="G55" s="1348"/>
      <c r="H55" s="1348"/>
      <c r="I55" s="1348"/>
      <c r="J55" s="1348"/>
      <c r="K55" s="1348"/>
      <c r="L55" s="1348"/>
      <c r="M55" s="1348"/>
      <c r="N55" s="1348"/>
      <c r="O55" s="1348"/>
      <c r="P55" s="1348"/>
      <c r="Q55" s="1348"/>
      <c r="R55" s="1348"/>
      <c r="S55" s="1348"/>
      <c r="T55" s="1348"/>
      <c r="U55" s="1348"/>
      <c r="V55" s="1348"/>
      <c r="W55" s="1348"/>
      <c r="X55" s="1348"/>
      <c r="Y55" s="1348"/>
      <c r="Z55" s="1348"/>
      <c r="AA55" s="1348"/>
      <c r="AB55" s="1348"/>
      <c r="AC55" s="1349"/>
    </row>
    <row r="56" spans="1:33" s="92" customFormat="1" ht="30.75" customHeight="1">
      <c r="A56" s="1346"/>
      <c r="B56" s="1346"/>
      <c r="C56" s="1347" t="s">
        <v>382</v>
      </c>
      <c r="D56" s="1348"/>
      <c r="E56" s="1348"/>
      <c r="F56" s="1348"/>
      <c r="G56" s="1348"/>
      <c r="H56" s="1348"/>
      <c r="I56" s="1348"/>
      <c r="J56" s="1348"/>
      <c r="K56" s="1348"/>
      <c r="L56" s="1348"/>
      <c r="M56" s="1348"/>
      <c r="N56" s="1348"/>
      <c r="O56" s="1348"/>
      <c r="P56" s="1348"/>
      <c r="Q56" s="1348"/>
      <c r="R56" s="1348"/>
      <c r="S56" s="1348"/>
      <c r="T56" s="1348"/>
      <c r="U56" s="1348"/>
      <c r="V56" s="1348"/>
      <c r="W56" s="1348"/>
      <c r="X56" s="1348"/>
      <c r="Y56" s="1348"/>
      <c r="Z56" s="1348"/>
      <c r="AA56" s="1348"/>
      <c r="AB56" s="1348"/>
      <c r="AC56" s="1349"/>
    </row>
    <row r="57" spans="1:33" s="92" customFormat="1" ht="30.75" customHeight="1">
      <c r="A57" s="1346"/>
      <c r="B57" s="1346"/>
      <c r="C57" s="1347" t="s">
        <v>383</v>
      </c>
      <c r="D57" s="1348"/>
      <c r="E57" s="1348"/>
      <c r="F57" s="1348"/>
      <c r="G57" s="1348"/>
      <c r="H57" s="1348"/>
      <c r="I57" s="1348"/>
      <c r="J57" s="1348"/>
      <c r="K57" s="1348"/>
      <c r="L57" s="1348"/>
      <c r="M57" s="1348"/>
      <c r="N57" s="1348"/>
      <c r="O57" s="1348"/>
      <c r="P57" s="1348"/>
      <c r="Q57" s="1348"/>
      <c r="R57" s="1348"/>
      <c r="S57" s="1348"/>
      <c r="T57" s="1348"/>
      <c r="U57" s="1348"/>
      <c r="V57" s="1348"/>
      <c r="W57" s="1348"/>
      <c r="X57" s="1348"/>
      <c r="Y57" s="1348"/>
      <c r="Z57" s="1348"/>
      <c r="AA57" s="1348"/>
      <c r="AB57" s="1348"/>
      <c r="AC57" s="1349"/>
    </row>
    <row r="58" spans="1:33" s="92" customFormat="1" ht="30.75" customHeight="1">
      <c r="A58" s="1346"/>
      <c r="B58" s="1346"/>
      <c r="C58" s="1347" t="s">
        <v>384</v>
      </c>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9"/>
    </row>
    <row r="59" spans="1:33" s="92" customFormat="1" ht="30.75" customHeight="1">
      <c r="A59" s="1346"/>
      <c r="B59" s="1346"/>
      <c r="C59" s="1347" t="s">
        <v>385</v>
      </c>
      <c r="D59" s="1348"/>
      <c r="E59" s="1348"/>
      <c r="F59" s="1348"/>
      <c r="G59" s="1348"/>
      <c r="H59" s="1348"/>
      <c r="I59" s="1348"/>
      <c r="J59" s="1348"/>
      <c r="K59" s="1348"/>
      <c r="L59" s="1348"/>
      <c r="M59" s="1348"/>
      <c r="N59" s="1348"/>
      <c r="O59" s="1348"/>
      <c r="P59" s="1348"/>
      <c r="Q59" s="1348"/>
      <c r="R59" s="1348"/>
      <c r="S59" s="1348"/>
      <c r="T59" s="1348"/>
      <c r="U59" s="1348"/>
      <c r="V59" s="1348"/>
      <c r="W59" s="1348"/>
      <c r="X59" s="1348"/>
      <c r="Y59" s="1348"/>
      <c r="Z59" s="1348"/>
      <c r="AA59" s="1348"/>
      <c r="AB59" s="1348"/>
      <c r="AC59" s="1349"/>
    </row>
    <row r="60" spans="1:33" s="92" customFormat="1" ht="30.75" customHeight="1">
      <c r="A60" s="1346"/>
      <c r="B60" s="1346"/>
      <c r="C60" s="1347" t="s">
        <v>386</v>
      </c>
      <c r="D60" s="1348"/>
      <c r="E60" s="1348"/>
      <c r="F60" s="1348"/>
      <c r="G60" s="1348"/>
      <c r="H60" s="1348"/>
      <c r="I60" s="1348"/>
      <c r="J60" s="1348"/>
      <c r="K60" s="1348"/>
      <c r="L60" s="1348"/>
      <c r="M60" s="1348"/>
      <c r="N60" s="1348"/>
      <c r="O60" s="1348"/>
      <c r="P60" s="1348"/>
      <c r="Q60" s="1348"/>
      <c r="R60" s="1348"/>
      <c r="S60" s="1348"/>
      <c r="T60" s="1348"/>
      <c r="U60" s="1348"/>
      <c r="V60" s="1348"/>
      <c r="W60" s="1348"/>
      <c r="X60" s="1348"/>
      <c r="Y60" s="1348"/>
      <c r="Z60" s="1348"/>
      <c r="AA60" s="1348"/>
      <c r="AB60" s="1348"/>
      <c r="AC60" s="1349"/>
    </row>
    <row r="61" spans="1:33" s="92" customFormat="1" ht="30.75" customHeight="1">
      <c r="A61" s="1346"/>
      <c r="B61" s="1346"/>
      <c r="C61" s="1350" t="s">
        <v>380</v>
      </c>
      <c r="D61" s="1351"/>
      <c r="E61" s="1351"/>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2"/>
    </row>
    <row r="62" spans="1:33" s="92" customFormat="1" ht="30.75" customHeight="1">
      <c r="A62" s="1346"/>
      <c r="B62" s="1346"/>
      <c r="C62" s="1353" t="s">
        <v>153</v>
      </c>
      <c r="D62" s="1354"/>
      <c r="E62" s="1354"/>
      <c r="F62" s="1354"/>
      <c r="G62" s="1354"/>
      <c r="H62" s="1354"/>
      <c r="I62" s="1354"/>
      <c r="J62" s="1354"/>
      <c r="K62" s="1354"/>
      <c r="L62" s="1354"/>
      <c r="M62" s="1354"/>
      <c r="N62" s="1354"/>
      <c r="O62" s="1354"/>
      <c r="P62" s="1354"/>
      <c r="Q62" s="1354"/>
      <c r="R62" s="1354"/>
      <c r="S62" s="1354"/>
      <c r="T62" s="1354"/>
      <c r="U62" s="1354"/>
      <c r="V62" s="1354"/>
      <c r="W62" s="1354"/>
      <c r="X62" s="1354"/>
      <c r="Y62" s="1354"/>
      <c r="Z62" s="1354"/>
      <c r="AA62" s="1354"/>
      <c r="AB62" s="1354"/>
      <c r="AC62" s="1355"/>
    </row>
    <row r="63" spans="1:33" s="513" customFormat="1" ht="33.75" customHeight="1">
      <c r="A63" s="1344" t="s">
        <v>1100</v>
      </c>
      <c r="B63" s="1344"/>
      <c r="C63" s="1344"/>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344"/>
      <c r="Z63" s="1344"/>
      <c r="AA63" s="1344"/>
      <c r="AB63" s="1344"/>
      <c r="AC63" s="1344"/>
      <c r="AD63" s="1344"/>
      <c r="AE63" s="1344"/>
      <c r="AF63" s="1344"/>
      <c r="AG63" s="1344"/>
    </row>
    <row r="64" spans="1:33" s="513" customFormat="1" ht="15.6" customHeight="1">
      <c r="A64" s="1345" t="s">
        <v>1152</v>
      </c>
      <c r="B64" s="1345"/>
      <c r="C64" s="1345"/>
      <c r="D64" s="1345"/>
      <c r="E64" s="1345"/>
      <c r="F64" s="1345"/>
      <c r="G64" s="1345"/>
      <c r="H64" s="1345"/>
      <c r="I64" s="1345"/>
      <c r="J64" s="1345"/>
      <c r="K64" s="1345"/>
      <c r="L64" s="1345"/>
      <c r="M64" s="1345"/>
      <c r="N64" s="1345"/>
      <c r="O64" s="1345"/>
      <c r="P64" s="1345"/>
      <c r="Q64" s="1345"/>
      <c r="R64" s="1345"/>
      <c r="S64" s="1345"/>
      <c r="T64" s="1345"/>
      <c r="U64" s="1345"/>
      <c r="V64" s="1345"/>
      <c r="W64" s="1345"/>
      <c r="X64" s="1345"/>
      <c r="Y64" s="1345"/>
      <c r="Z64" s="1345"/>
      <c r="AA64" s="1345"/>
      <c r="AB64" s="1345"/>
      <c r="AC64" s="1345"/>
      <c r="AD64" s="1345"/>
      <c r="AE64" s="1345"/>
      <c r="AF64" s="1345"/>
      <c r="AG64" s="1345"/>
    </row>
    <row r="65" spans="1:33" s="92" customFormat="1" ht="15.6" customHeight="1">
      <c r="A65" s="89"/>
      <c r="B65" s="1345" t="s">
        <v>1134</v>
      </c>
      <c r="C65" s="1345"/>
      <c r="D65" s="1345"/>
      <c r="E65" s="1345"/>
      <c r="F65" s="1345"/>
      <c r="G65" s="1345"/>
      <c r="H65" s="1345"/>
      <c r="I65" s="1345"/>
      <c r="J65" s="1345"/>
      <c r="K65" s="1345"/>
      <c r="L65" s="1345"/>
      <c r="M65" s="1345"/>
      <c r="N65" s="1345"/>
      <c r="O65" s="1345"/>
      <c r="P65" s="1345"/>
      <c r="Q65" s="1345"/>
      <c r="R65" s="1345"/>
      <c r="S65" s="1345"/>
      <c r="T65" s="1345"/>
      <c r="U65" s="1345"/>
      <c r="V65" s="1345"/>
      <c r="W65" s="1345"/>
      <c r="X65" s="1345"/>
      <c r="Y65" s="1345"/>
      <c r="Z65" s="1345"/>
      <c r="AA65" s="1345"/>
      <c r="AB65" s="1345"/>
      <c r="AC65" s="1345"/>
      <c r="AD65" s="1345"/>
      <c r="AE65" s="1345"/>
      <c r="AF65" s="1345"/>
      <c r="AG65" s="1345"/>
    </row>
    <row r="66" spans="1:33" s="92" customFormat="1" ht="27" customHeight="1">
      <c r="A66" s="89"/>
      <c r="B66" s="1344" t="s">
        <v>1153</v>
      </c>
      <c r="C66" s="1344"/>
      <c r="D66" s="1344"/>
      <c r="E66" s="1344"/>
      <c r="F66" s="1344"/>
      <c r="G66" s="1344"/>
      <c r="H66" s="1344"/>
      <c r="I66" s="1344"/>
      <c r="J66" s="1344"/>
      <c r="K66" s="1344"/>
      <c r="L66" s="1344"/>
      <c r="M66" s="1344"/>
      <c r="N66" s="1344"/>
      <c r="O66" s="1344"/>
      <c r="P66" s="1344"/>
      <c r="Q66" s="1344"/>
      <c r="R66" s="1344"/>
      <c r="S66" s="1344"/>
      <c r="T66" s="1344"/>
      <c r="U66" s="1344"/>
      <c r="V66" s="1344"/>
      <c r="W66" s="1344"/>
      <c r="X66" s="1344"/>
      <c r="Y66" s="1344"/>
      <c r="Z66" s="1344"/>
      <c r="AA66" s="1344"/>
      <c r="AB66" s="1344"/>
      <c r="AC66" s="1344"/>
      <c r="AD66" s="1344"/>
      <c r="AE66" s="1344"/>
      <c r="AF66" s="1344"/>
      <c r="AG66" s="1344"/>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01" t="s">
        <v>1135</v>
      </c>
    </row>
    <row r="69" spans="1:33" s="92" customFormat="1" ht="15.6" customHeight="1">
      <c r="C69" s="1333" t="s">
        <v>1136</v>
      </c>
      <c r="D69" s="1333"/>
      <c r="E69" s="1333"/>
      <c r="F69" s="1333"/>
      <c r="G69" s="1333"/>
      <c r="H69" s="1333"/>
      <c r="I69" s="1333"/>
      <c r="J69" s="1333"/>
      <c r="K69" s="1333"/>
      <c r="L69" s="1333"/>
      <c r="M69" s="1333"/>
      <c r="N69" s="1333"/>
      <c r="O69" s="1333"/>
      <c r="P69" s="1333"/>
      <c r="Q69" s="1333"/>
      <c r="R69" s="1333"/>
      <c r="S69" s="1333"/>
      <c r="T69" s="1333"/>
      <c r="U69" s="1333"/>
      <c r="V69" s="1333"/>
      <c r="W69" s="1333"/>
      <c r="X69" s="1333"/>
      <c r="Y69" s="1333"/>
      <c r="Z69" s="1333"/>
      <c r="AA69" s="1333"/>
      <c r="AB69" s="1333"/>
      <c r="AC69" s="1333"/>
      <c r="AD69" s="1333"/>
      <c r="AE69" s="1333"/>
      <c r="AF69" s="1333"/>
      <c r="AG69" s="1333"/>
    </row>
    <row r="70" spans="1:33" s="92" customFormat="1" ht="15.6" customHeight="1">
      <c r="C70" s="1333"/>
      <c r="D70" s="1333"/>
      <c r="E70" s="1333"/>
      <c r="F70" s="1333"/>
      <c r="G70" s="1333"/>
      <c r="H70" s="1333"/>
      <c r="I70" s="1333"/>
      <c r="J70" s="1333"/>
      <c r="K70" s="1333"/>
      <c r="L70" s="1333"/>
      <c r="M70" s="1333"/>
      <c r="N70" s="1333"/>
      <c r="O70" s="1333"/>
      <c r="P70" s="1333"/>
      <c r="Q70" s="1333"/>
      <c r="R70" s="1333"/>
      <c r="S70" s="1333"/>
      <c r="T70" s="1333"/>
      <c r="U70" s="1333"/>
      <c r="V70" s="1333"/>
      <c r="W70" s="1333"/>
      <c r="X70" s="1333"/>
      <c r="Y70" s="1333"/>
      <c r="Z70" s="1333"/>
      <c r="AA70" s="1333"/>
      <c r="AB70" s="1333"/>
      <c r="AC70" s="1333"/>
      <c r="AD70" s="1333"/>
      <c r="AE70" s="1333"/>
      <c r="AF70" s="1333"/>
      <c r="AG70" s="1333"/>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309" t="s">
        <v>98</v>
      </c>
      <c r="C72" s="1309"/>
      <c r="D72" s="1309"/>
      <c r="E72" s="1309" t="s">
        <v>179</v>
      </c>
      <c r="F72" s="1309"/>
      <c r="G72" s="1309"/>
      <c r="H72" s="1309"/>
      <c r="I72" s="1309"/>
      <c r="J72" s="1309"/>
      <c r="K72" s="1309"/>
      <c r="L72" s="1309"/>
      <c r="M72" s="1309" t="s">
        <v>180</v>
      </c>
      <c r="N72" s="1309"/>
      <c r="O72" s="1309"/>
      <c r="P72" s="1309"/>
      <c r="Q72" s="1309"/>
      <c r="R72" s="1309" t="s">
        <v>181</v>
      </c>
      <c r="S72" s="1309"/>
      <c r="T72" s="1309"/>
      <c r="U72" s="1309"/>
      <c r="V72" s="1309"/>
      <c r="W72" s="1309"/>
      <c r="X72" s="1309"/>
      <c r="Y72" s="1309"/>
      <c r="Z72" s="1309" t="s">
        <v>182</v>
      </c>
      <c r="AA72" s="1309"/>
      <c r="AB72" s="1309"/>
      <c r="AC72" s="1309"/>
      <c r="AD72" s="1309"/>
      <c r="AE72" s="1309"/>
      <c r="AF72" s="1309"/>
      <c r="AG72" s="1309"/>
    </row>
    <row r="73" spans="1:33" s="92" customFormat="1" ht="20.25" customHeight="1">
      <c r="A73" s="89"/>
      <c r="B73" s="1280"/>
      <c r="C73" s="1281"/>
      <c r="D73" s="1282"/>
      <c r="E73" s="1335" t="s">
        <v>116</v>
      </c>
      <c r="F73" s="1336"/>
      <c r="G73" s="1336"/>
      <c r="H73" s="1336"/>
      <c r="I73" s="1336"/>
      <c r="J73" s="1336"/>
      <c r="K73" s="1336"/>
      <c r="L73" s="1337"/>
      <c r="M73" s="516" t="s">
        <v>737</v>
      </c>
      <c r="N73" s="395"/>
      <c r="O73" s="572"/>
      <c r="P73" s="517" t="s">
        <v>73</v>
      </c>
      <c r="Q73" s="396"/>
      <c r="R73" s="1280"/>
      <c r="S73" s="1281"/>
      <c r="T73" s="1281"/>
      <c r="U73" s="1281"/>
      <c r="V73" s="1281"/>
      <c r="W73" s="1281"/>
      <c r="X73" s="1281"/>
      <c r="Y73" s="1282"/>
      <c r="Z73" s="1280"/>
      <c r="AA73" s="1281"/>
      <c r="AB73" s="1281"/>
      <c r="AC73" s="1281"/>
      <c r="AD73" s="1281"/>
      <c r="AE73" s="1281"/>
      <c r="AF73" s="1281"/>
      <c r="AG73" s="1282"/>
    </row>
    <row r="74" spans="1:33" s="92" customFormat="1" ht="20.25" customHeight="1">
      <c r="A74" s="89"/>
      <c r="B74" s="1283"/>
      <c r="C74" s="1334"/>
      <c r="D74" s="1285"/>
      <c r="E74" s="1338"/>
      <c r="F74" s="721"/>
      <c r="G74" s="721"/>
      <c r="H74" s="721"/>
      <c r="I74" s="721"/>
      <c r="J74" s="721"/>
      <c r="K74" s="721"/>
      <c r="L74" s="1339"/>
      <c r="M74" s="1322" t="s">
        <v>347</v>
      </c>
      <c r="N74" s="1304"/>
      <c r="O74" s="1304"/>
      <c r="P74" s="1304"/>
      <c r="Q74" s="1305"/>
      <c r="R74" s="1283"/>
      <c r="S74" s="1334"/>
      <c r="T74" s="1334"/>
      <c r="U74" s="1334"/>
      <c r="V74" s="1334"/>
      <c r="W74" s="1334"/>
      <c r="X74" s="1334"/>
      <c r="Y74" s="1285"/>
      <c r="Z74" s="1283"/>
      <c r="AA74" s="1334"/>
      <c r="AB74" s="1334"/>
      <c r="AC74" s="1334"/>
      <c r="AD74" s="1334"/>
      <c r="AE74" s="1334"/>
      <c r="AF74" s="1334"/>
      <c r="AG74" s="1285"/>
    </row>
    <row r="75" spans="1:33" s="92" customFormat="1" ht="20.25" customHeight="1">
      <c r="A75" s="89"/>
      <c r="B75" s="1286"/>
      <c r="C75" s="1287"/>
      <c r="D75" s="1288"/>
      <c r="E75" s="1340"/>
      <c r="F75" s="1341"/>
      <c r="G75" s="1341"/>
      <c r="H75" s="1341"/>
      <c r="I75" s="1341"/>
      <c r="J75" s="1341"/>
      <c r="K75" s="1341"/>
      <c r="L75" s="1342"/>
      <c r="M75" s="518" t="s">
        <v>737</v>
      </c>
      <c r="N75" s="397"/>
      <c r="O75" s="573"/>
      <c r="P75" s="519" t="s">
        <v>73</v>
      </c>
      <c r="Q75" s="398"/>
      <c r="R75" s="1286"/>
      <c r="S75" s="1287"/>
      <c r="T75" s="1287"/>
      <c r="U75" s="1287"/>
      <c r="V75" s="1287"/>
      <c r="W75" s="1287"/>
      <c r="X75" s="1287"/>
      <c r="Y75" s="1288"/>
      <c r="Z75" s="1286"/>
      <c r="AA75" s="1287"/>
      <c r="AB75" s="1287"/>
      <c r="AC75" s="1287"/>
      <c r="AD75" s="1287"/>
      <c r="AE75" s="1287"/>
      <c r="AF75" s="1287"/>
      <c r="AG75" s="1288"/>
    </row>
    <row r="76" spans="1:33" s="92" customFormat="1" ht="15.6" customHeight="1">
      <c r="B76" s="1343" t="s">
        <v>1137</v>
      </c>
      <c r="C76" s="1343"/>
      <c r="D76" s="1343"/>
      <c r="E76" s="1343"/>
      <c r="F76" s="1343"/>
      <c r="G76" s="1343"/>
      <c r="H76" s="1343"/>
      <c r="I76" s="1343"/>
      <c r="J76" s="1343"/>
      <c r="K76" s="1343"/>
      <c r="L76" s="1343"/>
      <c r="M76" s="1343"/>
      <c r="N76" s="1343"/>
      <c r="O76" s="1343"/>
      <c r="P76" s="1343"/>
      <c r="Q76" s="1343"/>
      <c r="R76" s="1343"/>
      <c r="S76" s="1343"/>
      <c r="T76" s="1343"/>
      <c r="U76" s="1343"/>
      <c r="V76" s="1343"/>
      <c r="W76" s="1343"/>
      <c r="X76" s="1343"/>
      <c r="Y76" s="1343"/>
      <c r="Z76" s="1343"/>
      <c r="AA76" s="1343"/>
      <c r="AB76" s="1343"/>
      <c r="AC76" s="1343"/>
      <c r="AD76" s="1343"/>
      <c r="AE76" s="1343"/>
      <c r="AF76" s="1343"/>
      <c r="AG76" s="1343"/>
    </row>
    <row r="77" spans="1:33" s="92" customFormat="1" ht="15.6" customHeight="1">
      <c r="B77" s="1333" t="s">
        <v>1138</v>
      </c>
      <c r="C77" s="1333"/>
      <c r="D77" s="1333"/>
      <c r="E77" s="1333"/>
      <c r="F77" s="1333"/>
      <c r="G77" s="1333"/>
      <c r="H77" s="1333"/>
      <c r="I77" s="1333"/>
      <c r="J77" s="1333"/>
      <c r="K77" s="1333"/>
      <c r="L77" s="1333"/>
      <c r="M77" s="1333"/>
      <c r="N77" s="1333"/>
      <c r="O77" s="1333"/>
      <c r="P77" s="1333"/>
      <c r="Q77" s="1333"/>
      <c r="R77" s="1333"/>
      <c r="S77" s="1333"/>
      <c r="T77" s="1333"/>
      <c r="U77" s="1333"/>
      <c r="V77" s="1333"/>
      <c r="W77" s="1333"/>
      <c r="X77" s="1333"/>
      <c r="Y77" s="1333"/>
      <c r="Z77" s="1333"/>
      <c r="AA77" s="1333"/>
      <c r="AB77" s="1333"/>
      <c r="AC77" s="1333"/>
      <c r="AD77" s="1333"/>
      <c r="AE77" s="1333"/>
      <c r="AF77" s="1333"/>
      <c r="AG77" s="1333"/>
    </row>
    <row r="78" spans="1:33" s="92" customFormat="1" ht="15.6" customHeight="1">
      <c r="B78" s="1333"/>
      <c r="C78" s="1333"/>
      <c r="D78" s="1333"/>
      <c r="E78" s="1333"/>
      <c r="F78" s="1333"/>
      <c r="G78" s="1333"/>
      <c r="H78" s="1333"/>
      <c r="I78" s="1333"/>
      <c r="J78" s="1333"/>
      <c r="K78" s="1333"/>
      <c r="L78" s="1333"/>
      <c r="M78" s="1333"/>
      <c r="N78" s="1333"/>
      <c r="O78" s="1333"/>
      <c r="P78" s="1333"/>
      <c r="Q78" s="1333"/>
      <c r="R78" s="1333"/>
      <c r="S78" s="1333"/>
      <c r="T78" s="1333"/>
      <c r="U78" s="1333"/>
      <c r="V78" s="1333"/>
      <c r="W78" s="1333"/>
      <c r="X78" s="1333"/>
      <c r="Y78" s="1333"/>
      <c r="Z78" s="1333"/>
      <c r="AA78" s="1333"/>
      <c r="AB78" s="1333"/>
      <c r="AC78" s="1333"/>
      <c r="AD78" s="1333"/>
      <c r="AE78" s="1333"/>
      <c r="AF78" s="1333"/>
      <c r="AG78" s="1333"/>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80" orientation="portrait" r:id="rId1"/>
  <rowBreaks count="1" manualBreakCount="1">
    <brk id="42"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zoomScale="144" zoomScaleNormal="80" zoomScaleSheetLayoutView="90" workbookViewId="0">
      <selection activeCell="A6" sqref="A6"/>
    </sheetView>
  </sheetViews>
  <sheetFormatPr defaultRowHeight="13.5"/>
  <cols>
    <col min="1" max="10" width="6.875" customWidth="1"/>
    <col min="11" max="11" width="6.875" style="511"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210</v>
      </c>
      <c r="P2" s="93"/>
    </row>
    <row r="3" spans="1:16" s="19" customFormat="1" ht="15" customHeight="1" thickBot="1">
      <c r="A3" s="1390" t="s">
        <v>211</v>
      </c>
      <c r="B3" s="1391"/>
      <c r="C3" s="1392" t="str">
        <f>はじめに!D4</f>
        <v>△△市</v>
      </c>
      <c r="D3" s="1393"/>
      <c r="E3" s="94" t="s">
        <v>343</v>
      </c>
      <c r="F3" s="94"/>
      <c r="G3" s="94"/>
      <c r="H3" s="94"/>
      <c r="I3" s="94"/>
      <c r="J3" s="94"/>
      <c r="K3" s="94"/>
      <c r="L3" s="94"/>
      <c r="M3" s="94"/>
      <c r="N3" s="94"/>
      <c r="O3" s="94"/>
      <c r="P3" s="93"/>
    </row>
    <row r="4" spans="1:16" s="19" customFormat="1" ht="15.75" customHeight="1">
      <c r="A4" s="1394" t="s">
        <v>212</v>
      </c>
      <c r="B4" s="1386" t="s">
        <v>213</v>
      </c>
      <c r="C4" s="1386" t="s">
        <v>207</v>
      </c>
      <c r="D4" s="1386" t="s">
        <v>208</v>
      </c>
      <c r="E4" s="1386" t="s">
        <v>214</v>
      </c>
      <c r="F4" s="1386" t="s">
        <v>105</v>
      </c>
      <c r="G4" s="1386" t="s">
        <v>215</v>
      </c>
      <c r="H4" s="1386" t="s">
        <v>216</v>
      </c>
      <c r="I4" s="1386" t="s">
        <v>217</v>
      </c>
      <c r="J4" s="1388" t="s">
        <v>1154</v>
      </c>
      <c r="K4" s="1389"/>
      <c r="L4" s="1386" t="s">
        <v>218</v>
      </c>
      <c r="M4" s="1386" t="s">
        <v>219</v>
      </c>
      <c r="N4" s="1386" t="s">
        <v>220</v>
      </c>
      <c r="O4" s="1386" t="s">
        <v>1157</v>
      </c>
      <c r="P4" s="1386" t="s">
        <v>221</v>
      </c>
    </row>
    <row r="5" spans="1:16" s="520" customFormat="1" ht="46.15" customHeight="1" thickBot="1">
      <c r="A5" s="1395"/>
      <c r="B5" s="1387"/>
      <c r="C5" s="1387"/>
      <c r="D5" s="1387"/>
      <c r="E5" s="1387"/>
      <c r="F5" s="1387"/>
      <c r="G5" s="1387"/>
      <c r="H5" s="1387"/>
      <c r="I5" s="1387"/>
      <c r="J5" s="577" t="s">
        <v>1155</v>
      </c>
      <c r="K5" s="577" t="s">
        <v>1156</v>
      </c>
      <c r="L5" s="1387"/>
      <c r="M5" s="1387"/>
      <c r="N5" s="1387"/>
      <c r="O5" s="1387"/>
      <c r="P5" s="1387"/>
    </row>
    <row r="6" spans="1:16" s="19" customFormat="1" ht="72" customHeight="1" thickBot="1">
      <c r="A6" s="556"/>
      <c r="B6" s="557"/>
      <c r="C6" s="557"/>
      <c r="D6" s="557"/>
      <c r="E6" s="557"/>
      <c r="F6" s="557"/>
      <c r="G6" s="557"/>
      <c r="H6" s="557"/>
      <c r="I6" s="557"/>
      <c r="J6" s="557"/>
      <c r="K6" s="557"/>
      <c r="L6" s="557"/>
      <c r="M6" s="557"/>
      <c r="N6" s="557"/>
      <c r="O6" s="557"/>
      <c r="P6" s="557"/>
    </row>
    <row r="7" spans="1:16" s="19" customFormat="1" ht="15.6" customHeight="1">
      <c r="A7" s="89"/>
      <c r="B7" s="89"/>
      <c r="C7" s="89"/>
      <c r="D7" s="89"/>
      <c r="E7" s="89"/>
      <c r="F7" s="89"/>
      <c r="G7" s="89"/>
      <c r="H7" s="89"/>
      <c r="I7" s="89"/>
      <c r="J7" s="89"/>
      <c r="K7" s="89"/>
      <c r="L7" s="89"/>
      <c r="M7" s="89"/>
      <c r="N7" s="89"/>
      <c r="O7" s="89"/>
      <c r="P7" s="96"/>
    </row>
    <row r="8" spans="1:16" s="400" customFormat="1" ht="15.6" customHeight="1">
      <c r="A8" s="89"/>
      <c r="B8" s="89"/>
      <c r="C8" s="89"/>
      <c r="D8" s="89"/>
      <c r="E8" s="89"/>
      <c r="F8" s="89"/>
      <c r="G8" s="89"/>
      <c r="H8" s="89"/>
      <c r="I8" s="89"/>
      <c r="J8" s="89"/>
      <c r="K8" s="89"/>
      <c r="L8" s="89"/>
      <c r="M8" s="89"/>
      <c r="N8" s="89"/>
      <c r="O8" s="89"/>
      <c r="P8" s="96"/>
    </row>
    <row r="9" spans="1:16" s="400" customFormat="1" ht="15.6" customHeight="1">
      <c r="A9" s="89" t="s">
        <v>1103</v>
      </c>
      <c r="B9" s="89"/>
      <c r="C9" s="89"/>
      <c r="D9" s="89"/>
      <c r="E9" s="89"/>
      <c r="F9" s="89"/>
      <c r="G9" s="89"/>
      <c r="H9" s="89"/>
      <c r="I9" s="89"/>
      <c r="J9" s="89"/>
      <c r="K9" s="89"/>
      <c r="L9" s="89"/>
      <c r="M9" s="89"/>
      <c r="N9" s="89"/>
      <c r="O9" s="89"/>
      <c r="P9" s="96"/>
    </row>
    <row r="10" spans="1:16" s="400" customFormat="1" ht="15.6" customHeight="1">
      <c r="A10" s="721" t="s">
        <v>1158</v>
      </c>
      <c r="B10" s="721"/>
      <c r="C10" s="721"/>
      <c r="D10" s="721"/>
      <c r="E10" s="721"/>
      <c r="F10" s="721"/>
      <c r="G10" s="721"/>
      <c r="H10" s="721"/>
      <c r="I10" s="721"/>
      <c r="J10" s="721"/>
      <c r="K10" s="721"/>
      <c r="L10" s="721"/>
      <c r="M10" s="721"/>
      <c r="N10" s="721"/>
      <c r="O10" s="721"/>
      <c r="P10" s="721"/>
    </row>
    <row r="11" spans="1:16" s="400" customFormat="1" ht="15.6" customHeight="1">
      <c r="A11" s="721"/>
      <c r="B11" s="721"/>
      <c r="C11" s="721"/>
      <c r="D11" s="721"/>
      <c r="E11" s="721"/>
      <c r="F11" s="721"/>
      <c r="G11" s="721"/>
      <c r="H11" s="721"/>
      <c r="I11" s="721"/>
      <c r="J11" s="721"/>
      <c r="K11" s="721"/>
      <c r="L11" s="721"/>
      <c r="M11" s="721"/>
      <c r="N11" s="721"/>
      <c r="O11" s="721"/>
      <c r="P11" s="721"/>
    </row>
    <row r="12" spans="1:16" s="400" customFormat="1" ht="15.6" customHeight="1">
      <c r="A12" s="721"/>
      <c r="B12" s="721"/>
      <c r="C12" s="721"/>
      <c r="D12" s="721"/>
      <c r="E12" s="721"/>
      <c r="F12" s="721"/>
      <c r="G12" s="721"/>
      <c r="H12" s="721"/>
      <c r="I12" s="721"/>
      <c r="J12" s="721"/>
      <c r="K12" s="721"/>
      <c r="L12" s="721"/>
      <c r="M12" s="721"/>
      <c r="N12" s="721"/>
      <c r="O12" s="721"/>
      <c r="P12" s="721"/>
    </row>
    <row r="13" spans="1:16" s="400" customFormat="1" ht="15.6" customHeight="1">
      <c r="A13" s="714" t="s">
        <v>1159</v>
      </c>
      <c r="B13" s="714"/>
      <c r="C13" s="714"/>
      <c r="D13" s="714"/>
      <c r="E13" s="714"/>
      <c r="F13" s="714"/>
      <c r="G13" s="714"/>
      <c r="H13" s="714"/>
      <c r="I13" s="714"/>
      <c r="J13" s="714"/>
      <c r="K13" s="714"/>
      <c r="L13" s="714"/>
      <c r="M13" s="714"/>
      <c r="N13" s="714"/>
      <c r="O13" s="714"/>
      <c r="P13" s="714"/>
    </row>
    <row r="14" spans="1:16" s="400" customFormat="1" ht="15.6" customHeight="1">
      <c r="A14" s="714" t="s">
        <v>1160</v>
      </c>
      <c r="B14" s="714"/>
      <c r="C14" s="714"/>
      <c r="D14" s="714"/>
      <c r="E14" s="714"/>
      <c r="F14" s="714"/>
      <c r="G14" s="714"/>
      <c r="H14" s="714"/>
      <c r="I14" s="714"/>
      <c r="J14" s="714"/>
      <c r="K14" s="714"/>
      <c r="L14" s="714"/>
      <c r="M14" s="714"/>
      <c r="N14" s="714"/>
      <c r="O14" s="714"/>
      <c r="P14" s="714"/>
    </row>
    <row r="15" spans="1:16" s="400" customFormat="1" ht="15.6" customHeight="1">
      <c r="A15" s="714" t="s">
        <v>1161</v>
      </c>
      <c r="B15" s="714"/>
      <c r="C15" s="714"/>
      <c r="D15" s="714"/>
      <c r="E15" s="714"/>
      <c r="F15" s="714"/>
      <c r="G15" s="714"/>
      <c r="H15" s="714"/>
      <c r="I15" s="714"/>
      <c r="J15" s="714"/>
      <c r="K15" s="714"/>
      <c r="L15" s="714"/>
      <c r="M15" s="714"/>
      <c r="N15" s="714"/>
      <c r="O15" s="714"/>
      <c r="P15" s="714"/>
    </row>
    <row r="16" spans="1:16" s="400" customFormat="1" ht="15.6" customHeight="1">
      <c r="A16" s="89"/>
      <c r="B16" s="89"/>
      <c r="C16" s="89"/>
      <c r="D16" s="89"/>
      <c r="E16" s="89"/>
      <c r="F16" s="89"/>
      <c r="G16" s="89"/>
      <c r="H16" s="89"/>
      <c r="I16" s="89"/>
      <c r="J16" s="89"/>
      <c r="K16" s="89"/>
      <c r="L16" s="89"/>
      <c r="M16" s="89"/>
      <c r="N16" s="89"/>
      <c r="O16" s="89"/>
      <c r="P16" s="96"/>
    </row>
    <row r="17" spans="1:19" s="400"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222</v>
      </c>
      <c r="B18" s="89"/>
      <c r="C18" s="89"/>
      <c r="D18" s="89"/>
      <c r="E18" s="89"/>
      <c r="F18" s="89"/>
      <c r="G18" s="89"/>
      <c r="H18" s="89"/>
      <c r="I18" s="89"/>
      <c r="J18" s="89"/>
      <c r="K18" s="89"/>
      <c r="L18" s="89"/>
      <c r="M18" s="89"/>
      <c r="N18" s="89"/>
      <c r="O18" s="89"/>
      <c r="P18" s="96"/>
    </row>
    <row r="19" spans="1:19" s="19" customFormat="1" ht="15.6" customHeight="1">
      <c r="A19" s="721" t="s">
        <v>258</v>
      </c>
      <c r="B19" s="721"/>
      <c r="C19" s="721"/>
      <c r="D19" s="721"/>
      <c r="E19" s="721"/>
      <c r="F19" s="721"/>
      <c r="G19" s="721"/>
      <c r="H19" s="721"/>
      <c r="I19" s="721"/>
      <c r="J19" s="721"/>
      <c r="K19" s="721"/>
      <c r="L19" s="721"/>
      <c r="M19" s="721"/>
      <c r="N19" s="721"/>
      <c r="O19" s="721"/>
      <c r="P19" s="721"/>
    </row>
    <row r="20" spans="1:19" s="19" customFormat="1" ht="15.6" customHeight="1">
      <c r="A20" s="721"/>
      <c r="B20" s="721"/>
      <c r="C20" s="721"/>
      <c r="D20" s="721"/>
      <c r="E20" s="721"/>
      <c r="F20" s="721"/>
      <c r="G20" s="721"/>
      <c r="H20" s="721"/>
      <c r="I20" s="721"/>
      <c r="J20" s="721"/>
      <c r="K20" s="721"/>
      <c r="L20" s="721"/>
      <c r="M20" s="721"/>
      <c r="N20" s="721"/>
      <c r="O20" s="721"/>
      <c r="P20" s="721"/>
    </row>
    <row r="21" spans="1:19" s="19" customFormat="1" ht="15.6" customHeight="1">
      <c r="A21" s="721"/>
      <c r="B21" s="721"/>
      <c r="C21" s="721"/>
      <c r="D21" s="721"/>
      <c r="E21" s="721"/>
      <c r="F21" s="721"/>
      <c r="G21" s="721"/>
      <c r="H21" s="721"/>
      <c r="I21" s="721"/>
      <c r="J21" s="721"/>
      <c r="K21" s="721"/>
      <c r="L21" s="721"/>
      <c r="M21" s="721"/>
      <c r="N21" s="721"/>
      <c r="O21" s="721"/>
      <c r="P21" s="721"/>
    </row>
    <row r="22" spans="1:19" s="19" customFormat="1" ht="15.6" customHeight="1">
      <c r="A22" s="89" t="s">
        <v>223</v>
      </c>
      <c r="B22" s="89"/>
      <c r="C22" s="89"/>
      <c r="D22" s="89"/>
      <c r="E22" s="89"/>
      <c r="F22" s="89"/>
      <c r="G22" s="89"/>
      <c r="H22" s="89"/>
      <c r="I22" s="89"/>
      <c r="J22" s="89"/>
      <c r="K22" s="89"/>
      <c r="L22" s="89"/>
      <c r="M22" s="89"/>
      <c r="N22" s="89"/>
      <c r="O22" s="89"/>
      <c r="P22" s="96"/>
    </row>
    <row r="23" spans="1:19" s="19" customFormat="1" ht="15.6" customHeight="1">
      <c r="A23" s="89" t="s">
        <v>224</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210</v>
      </c>
      <c r="B25" s="89"/>
      <c r="C25" s="89"/>
      <c r="D25" s="89"/>
      <c r="E25" s="89"/>
      <c r="F25" s="89"/>
      <c r="G25" s="89"/>
      <c r="H25" s="89"/>
      <c r="I25" s="89"/>
      <c r="J25" s="89"/>
      <c r="K25" s="89"/>
      <c r="L25" s="89"/>
      <c r="M25" s="89"/>
      <c r="N25" s="89"/>
      <c r="O25" s="89"/>
      <c r="P25" s="96"/>
    </row>
    <row r="26" spans="1:19" s="117" customFormat="1" ht="15.6" customHeight="1">
      <c r="A26" s="721" t="s">
        <v>1104</v>
      </c>
      <c r="B26" s="924"/>
      <c r="C26" s="924"/>
      <c r="D26" s="924"/>
      <c r="E26" s="924"/>
      <c r="F26" s="924"/>
      <c r="G26" s="924"/>
      <c r="H26" s="924"/>
      <c r="I26" s="924"/>
      <c r="J26" s="924"/>
      <c r="K26" s="924"/>
      <c r="L26" s="924"/>
      <c r="M26" s="924"/>
      <c r="N26" s="924"/>
      <c r="O26" s="924"/>
      <c r="P26" s="924"/>
      <c r="Q26" s="116"/>
      <c r="R26" s="116"/>
      <c r="S26" s="116"/>
    </row>
    <row r="27" spans="1:19" s="117" customFormat="1" ht="15.6" customHeight="1">
      <c r="A27" s="924"/>
      <c r="B27" s="924"/>
      <c r="C27" s="924"/>
      <c r="D27" s="924"/>
      <c r="E27" s="924"/>
      <c r="F27" s="924"/>
      <c r="G27" s="924"/>
      <c r="H27" s="924"/>
      <c r="I27" s="924"/>
      <c r="J27" s="924"/>
      <c r="K27" s="924"/>
      <c r="L27" s="924"/>
      <c r="M27" s="924"/>
      <c r="N27" s="924"/>
      <c r="O27" s="924"/>
      <c r="P27" s="924"/>
      <c r="Q27" s="116"/>
      <c r="R27" s="116"/>
      <c r="S27" s="116"/>
    </row>
    <row r="28" spans="1:19" s="19" customFormat="1" ht="15.6" customHeight="1">
      <c r="A28" s="714" t="s">
        <v>1105</v>
      </c>
      <c r="B28" s="714"/>
      <c r="C28" s="714"/>
      <c r="D28" s="714"/>
      <c r="E28" s="714"/>
      <c r="F28" s="714"/>
      <c r="G28" s="714"/>
      <c r="H28" s="714"/>
      <c r="I28" s="714"/>
      <c r="J28" s="714"/>
      <c r="K28" s="714"/>
      <c r="L28" s="714"/>
      <c r="M28" s="714"/>
      <c r="N28" s="714"/>
      <c r="O28" s="714"/>
      <c r="P28" s="714"/>
    </row>
    <row r="29" spans="1:19" s="19" customFormat="1" ht="15.6" customHeight="1">
      <c r="A29" s="721" t="s">
        <v>1106</v>
      </c>
      <c r="B29" s="721"/>
      <c r="C29" s="721"/>
      <c r="D29" s="721"/>
      <c r="E29" s="721"/>
      <c r="F29" s="721"/>
      <c r="G29" s="721"/>
      <c r="H29" s="721"/>
      <c r="I29" s="721"/>
      <c r="J29" s="721"/>
      <c r="K29" s="721"/>
      <c r="L29" s="721"/>
      <c r="M29" s="721"/>
      <c r="N29" s="721"/>
      <c r="O29" s="721"/>
      <c r="P29" s="721"/>
    </row>
    <row r="30" spans="1:19" s="19" customFormat="1" ht="15.6" customHeight="1">
      <c r="A30" s="721"/>
      <c r="B30" s="721"/>
      <c r="C30" s="721"/>
      <c r="D30" s="721"/>
      <c r="E30" s="721"/>
      <c r="F30" s="721"/>
      <c r="G30" s="721"/>
      <c r="H30" s="721"/>
      <c r="I30" s="721"/>
      <c r="J30" s="721"/>
      <c r="K30" s="721"/>
      <c r="L30" s="721"/>
      <c r="M30" s="721"/>
      <c r="N30" s="721"/>
      <c r="O30" s="721"/>
      <c r="P30" s="721"/>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520"/>
    </row>
    <row r="34" spans="1:16" s="19" customFormat="1" ht="18" customHeight="1">
      <c r="A34"/>
      <c r="B34"/>
      <c r="C34"/>
      <c r="D34"/>
      <c r="E34"/>
      <c r="F34"/>
      <c r="G34"/>
      <c r="H34"/>
      <c r="I34"/>
      <c r="J34"/>
      <c r="K34" s="511"/>
      <c r="L34"/>
      <c r="M34"/>
      <c r="N34"/>
      <c r="O34"/>
      <c r="P34"/>
    </row>
    <row r="35" spans="1:16" s="19" customFormat="1" ht="18" customHeight="1">
      <c r="A35"/>
      <c r="B35"/>
      <c r="C35"/>
      <c r="D35"/>
      <c r="E35"/>
      <c r="F35"/>
      <c r="G35"/>
      <c r="H35"/>
      <c r="I35"/>
      <c r="J35"/>
      <c r="K35" s="511"/>
      <c r="L35"/>
      <c r="M35"/>
      <c r="N35"/>
      <c r="O35"/>
      <c r="P35"/>
    </row>
    <row r="36" spans="1:16" s="19" customFormat="1" ht="18" customHeight="1">
      <c r="A36"/>
      <c r="B36"/>
      <c r="C36"/>
      <c r="D36"/>
      <c r="E36"/>
      <c r="F36"/>
      <c r="G36"/>
      <c r="H36"/>
      <c r="I36"/>
      <c r="J36"/>
      <c r="K36" s="511"/>
      <c r="L36"/>
      <c r="M36"/>
      <c r="N36"/>
      <c r="O36"/>
      <c r="P36"/>
    </row>
    <row r="37" spans="1:16" s="19" customFormat="1" ht="18" customHeight="1">
      <c r="A37"/>
      <c r="B37"/>
      <c r="C37"/>
      <c r="D37"/>
      <c r="E37"/>
      <c r="F37"/>
      <c r="G37"/>
      <c r="H37"/>
      <c r="I37"/>
      <c r="J37"/>
      <c r="K37" s="511"/>
      <c r="L37"/>
      <c r="M37"/>
      <c r="N37"/>
      <c r="O37"/>
      <c r="P37"/>
    </row>
    <row r="38" spans="1:16" s="19" customFormat="1" ht="18" customHeight="1">
      <c r="A38"/>
      <c r="B38"/>
      <c r="C38"/>
      <c r="D38"/>
      <c r="E38"/>
      <c r="F38"/>
      <c r="G38"/>
      <c r="H38"/>
      <c r="I38"/>
      <c r="J38"/>
      <c r="K38" s="511"/>
      <c r="L38"/>
      <c r="M38"/>
      <c r="N38"/>
      <c r="O38"/>
      <c r="P38"/>
    </row>
    <row r="39" spans="1:16" s="19" customFormat="1" ht="18" customHeight="1">
      <c r="A39"/>
      <c r="B39"/>
      <c r="C39"/>
      <c r="D39"/>
      <c r="E39"/>
      <c r="F39"/>
      <c r="G39"/>
      <c r="H39"/>
      <c r="I39"/>
      <c r="J39"/>
      <c r="K39" s="511"/>
      <c r="L39"/>
      <c r="M39"/>
      <c r="N39"/>
      <c r="O39"/>
      <c r="P39"/>
    </row>
    <row r="40" spans="1:16" s="19" customFormat="1" ht="18" customHeight="1">
      <c r="A40"/>
      <c r="B40"/>
      <c r="C40"/>
      <c r="D40"/>
      <c r="E40"/>
      <c r="F40"/>
      <c r="G40"/>
      <c r="H40"/>
      <c r="I40"/>
      <c r="J40"/>
      <c r="K40" s="511"/>
      <c r="L40"/>
      <c r="M40"/>
      <c r="N40"/>
      <c r="O40"/>
      <c r="P40"/>
    </row>
    <row r="41" spans="1:16" s="19" customFormat="1" ht="18" customHeight="1">
      <c r="A41"/>
      <c r="B41"/>
      <c r="C41"/>
      <c r="D41"/>
      <c r="E41"/>
      <c r="F41"/>
      <c r="G41"/>
      <c r="H41"/>
      <c r="I41"/>
      <c r="J41"/>
      <c r="K41" s="511"/>
      <c r="L41"/>
      <c r="M41"/>
      <c r="N41"/>
      <c r="O41"/>
      <c r="P41"/>
    </row>
    <row r="42" spans="1:16" s="19" customFormat="1" ht="18" customHeight="1">
      <c r="A42"/>
      <c r="B42"/>
      <c r="C42"/>
      <c r="D42"/>
      <c r="E42"/>
      <c r="F42"/>
      <c r="G42"/>
      <c r="H42"/>
      <c r="I42"/>
      <c r="J42"/>
      <c r="K42" s="511"/>
      <c r="L42"/>
      <c r="M42"/>
      <c r="N42"/>
      <c r="O42"/>
      <c r="P42"/>
    </row>
    <row r="43" spans="1:16" s="19" customFormat="1" ht="18" customHeight="1">
      <c r="A43"/>
      <c r="B43"/>
      <c r="C43"/>
      <c r="D43"/>
      <c r="E43"/>
      <c r="F43"/>
      <c r="G43"/>
      <c r="H43"/>
      <c r="I43"/>
      <c r="J43"/>
      <c r="K43" s="511"/>
      <c r="L43"/>
      <c r="M43"/>
      <c r="N43"/>
      <c r="O43"/>
      <c r="P43"/>
    </row>
    <row r="44" spans="1:16" s="19" customFormat="1" ht="18" customHeight="1">
      <c r="A44"/>
      <c r="B44"/>
      <c r="C44"/>
      <c r="D44"/>
      <c r="E44"/>
      <c r="F44"/>
      <c r="G44"/>
      <c r="H44"/>
      <c r="I44"/>
      <c r="J44"/>
      <c r="K44" s="511"/>
      <c r="L44"/>
      <c r="M44"/>
      <c r="N44"/>
      <c r="O44"/>
      <c r="P44"/>
    </row>
    <row r="45" spans="1:16" s="19" customFormat="1" ht="18" customHeight="1">
      <c r="A45"/>
      <c r="B45"/>
      <c r="C45"/>
      <c r="D45"/>
      <c r="E45"/>
      <c r="F45"/>
      <c r="G45"/>
      <c r="H45"/>
      <c r="I45"/>
      <c r="J45"/>
      <c r="K45" s="511"/>
      <c r="L45"/>
      <c r="M45"/>
      <c r="N45"/>
      <c r="O45"/>
      <c r="P45"/>
    </row>
    <row r="46" spans="1:16" s="19" customFormat="1" ht="18" customHeight="1">
      <c r="A46"/>
      <c r="B46"/>
      <c r="C46"/>
      <c r="D46"/>
      <c r="E46"/>
      <c r="F46"/>
      <c r="G46"/>
      <c r="H46"/>
      <c r="I46"/>
      <c r="J46"/>
      <c r="K46" s="511"/>
      <c r="L46"/>
      <c r="M46"/>
      <c r="N46"/>
      <c r="O46"/>
      <c r="P46"/>
    </row>
    <row r="47" spans="1:16" s="19" customFormat="1" ht="18" customHeight="1">
      <c r="A47"/>
      <c r="B47"/>
      <c r="C47"/>
      <c r="D47"/>
      <c r="E47"/>
      <c r="F47"/>
      <c r="G47"/>
      <c r="H47"/>
      <c r="I47"/>
      <c r="J47"/>
      <c r="K47" s="511"/>
      <c r="L47"/>
      <c r="M47"/>
      <c r="N47"/>
      <c r="O47"/>
      <c r="P47"/>
    </row>
    <row r="48" spans="1:16" s="19" customFormat="1" ht="18" customHeight="1">
      <c r="A48"/>
      <c r="B48"/>
      <c r="C48"/>
      <c r="D48"/>
      <c r="E48"/>
      <c r="F48"/>
      <c r="G48"/>
      <c r="H48"/>
      <c r="I48"/>
      <c r="J48"/>
      <c r="K48" s="511"/>
      <c r="L48"/>
      <c r="M48"/>
      <c r="N48"/>
      <c r="O48"/>
      <c r="P48"/>
    </row>
    <row r="49" spans="1:19" s="19" customFormat="1" ht="18" customHeight="1">
      <c r="A49"/>
      <c r="B49"/>
      <c r="C49"/>
      <c r="D49"/>
      <c r="E49"/>
      <c r="F49"/>
      <c r="G49"/>
      <c r="H49"/>
      <c r="I49"/>
      <c r="J49"/>
      <c r="K49" s="511"/>
      <c r="L49"/>
      <c r="M49"/>
      <c r="N49"/>
      <c r="O49"/>
      <c r="P49"/>
    </row>
    <row r="50" spans="1:19" s="19" customFormat="1" ht="18" customHeight="1">
      <c r="A50"/>
      <c r="B50"/>
      <c r="C50"/>
      <c r="D50"/>
      <c r="E50"/>
      <c r="F50"/>
      <c r="G50"/>
      <c r="H50"/>
      <c r="I50"/>
      <c r="J50"/>
      <c r="K50" s="511"/>
      <c r="L50"/>
      <c r="M50"/>
      <c r="N50"/>
      <c r="O50"/>
      <c r="P50"/>
    </row>
    <row r="51" spans="1:19" s="19" customFormat="1" ht="18" customHeight="1">
      <c r="A51"/>
      <c r="B51"/>
      <c r="C51"/>
      <c r="D51"/>
      <c r="E51"/>
      <c r="F51"/>
      <c r="G51"/>
      <c r="H51"/>
      <c r="I51"/>
      <c r="J51"/>
      <c r="K51" s="511"/>
      <c r="L51"/>
      <c r="M51"/>
      <c r="N51"/>
      <c r="O51"/>
      <c r="P51"/>
    </row>
    <row r="52" spans="1:19" s="19" customFormat="1" ht="36" customHeight="1">
      <c r="A52"/>
      <c r="B52"/>
      <c r="C52"/>
      <c r="D52"/>
      <c r="E52"/>
      <c r="F52"/>
      <c r="G52"/>
      <c r="H52"/>
      <c r="I52"/>
      <c r="J52"/>
      <c r="K52" s="511"/>
      <c r="L52"/>
      <c r="M52"/>
      <c r="N52"/>
      <c r="O52"/>
      <c r="P52"/>
    </row>
    <row r="53" spans="1:19" s="19" customFormat="1" ht="18" customHeight="1">
      <c r="A53"/>
      <c r="B53"/>
      <c r="C53"/>
      <c r="D53"/>
      <c r="E53"/>
      <c r="F53"/>
      <c r="G53"/>
      <c r="H53"/>
      <c r="I53"/>
      <c r="J53"/>
      <c r="K53" s="511"/>
      <c r="L53"/>
      <c r="M53"/>
      <c r="N53"/>
      <c r="O53"/>
      <c r="P53"/>
    </row>
    <row r="54" spans="1:19" s="19" customFormat="1" ht="18" customHeight="1">
      <c r="A54"/>
      <c r="B54"/>
      <c r="C54"/>
      <c r="D54"/>
      <c r="E54"/>
      <c r="F54"/>
      <c r="G54"/>
      <c r="H54"/>
      <c r="I54"/>
      <c r="J54"/>
      <c r="K54" s="511"/>
      <c r="L54"/>
      <c r="M54"/>
      <c r="N54"/>
      <c r="O54"/>
      <c r="P54"/>
    </row>
    <row r="55" spans="1:19" s="19" customFormat="1" ht="18" customHeight="1">
      <c r="A55"/>
      <c r="B55"/>
      <c r="C55"/>
      <c r="D55"/>
      <c r="E55"/>
      <c r="F55"/>
      <c r="G55"/>
      <c r="H55"/>
      <c r="I55"/>
      <c r="J55"/>
      <c r="K55" s="511"/>
      <c r="L55"/>
      <c r="M55"/>
      <c r="N55"/>
      <c r="O55"/>
      <c r="P55"/>
    </row>
    <row r="56" spans="1:19" s="19" customFormat="1" ht="18" customHeight="1">
      <c r="A56"/>
      <c r="B56"/>
      <c r="C56"/>
      <c r="D56"/>
      <c r="E56"/>
      <c r="F56"/>
      <c r="G56"/>
      <c r="H56"/>
      <c r="I56"/>
      <c r="J56"/>
      <c r="K56" s="511"/>
      <c r="L56"/>
      <c r="M56"/>
      <c r="N56"/>
      <c r="O56"/>
      <c r="P56"/>
    </row>
    <row r="57" spans="1:19" s="19" customFormat="1" ht="18" customHeight="1">
      <c r="A57"/>
      <c r="B57"/>
      <c r="C57"/>
      <c r="D57"/>
      <c r="E57"/>
      <c r="F57"/>
      <c r="G57"/>
      <c r="H57"/>
      <c r="I57"/>
      <c r="J57"/>
      <c r="K57" s="511"/>
      <c r="L57"/>
      <c r="M57"/>
      <c r="N57"/>
      <c r="O57"/>
      <c r="P57"/>
    </row>
    <row r="58" spans="1:19" s="19" customFormat="1" ht="18" customHeight="1">
      <c r="A58"/>
      <c r="B58"/>
      <c r="C58"/>
      <c r="D58"/>
      <c r="E58"/>
      <c r="F58"/>
      <c r="G58"/>
      <c r="H58"/>
      <c r="I58"/>
      <c r="J58"/>
      <c r="K58" s="511"/>
      <c r="L58"/>
      <c r="M58"/>
      <c r="N58"/>
      <c r="O58"/>
      <c r="P58"/>
    </row>
    <row r="59" spans="1:19" s="19" customFormat="1" ht="18" customHeight="1">
      <c r="A59"/>
      <c r="B59"/>
      <c r="C59"/>
      <c r="D59"/>
      <c r="E59"/>
      <c r="F59"/>
      <c r="G59"/>
      <c r="H59"/>
      <c r="I59"/>
      <c r="J59"/>
      <c r="K59" s="511"/>
      <c r="L59"/>
      <c r="M59"/>
      <c r="N59"/>
      <c r="O59"/>
      <c r="P59"/>
    </row>
    <row r="60" spans="1:19" s="91" customFormat="1" ht="30.6" customHeight="1">
      <c r="A60"/>
      <c r="B60"/>
      <c r="C60"/>
      <c r="D60"/>
      <c r="E60"/>
      <c r="F60"/>
      <c r="G60"/>
      <c r="H60"/>
      <c r="I60"/>
      <c r="J60"/>
      <c r="K60" s="511"/>
      <c r="L60"/>
      <c r="M60"/>
      <c r="N60"/>
      <c r="O60"/>
      <c r="P60"/>
      <c r="Q60" s="90"/>
      <c r="R60" s="90"/>
      <c r="S60" s="90"/>
    </row>
    <row r="61" spans="1:19" s="91" customFormat="1" ht="30.6" customHeight="1">
      <c r="A61"/>
      <c r="B61"/>
      <c r="C61"/>
      <c r="D61"/>
      <c r="E61"/>
      <c r="F61"/>
      <c r="G61"/>
      <c r="H61"/>
      <c r="I61"/>
      <c r="J61"/>
      <c r="K61" s="511"/>
      <c r="L61"/>
      <c r="M61"/>
      <c r="N61"/>
      <c r="O61"/>
      <c r="P61"/>
      <c r="Q61" s="90"/>
      <c r="R61" s="90"/>
      <c r="S61" s="90"/>
    </row>
    <row r="62" spans="1:19" s="91" customFormat="1" ht="18" customHeight="1">
      <c r="A62"/>
      <c r="B62"/>
      <c r="C62"/>
      <c r="D62"/>
      <c r="E62"/>
      <c r="F62"/>
      <c r="G62"/>
      <c r="H62"/>
      <c r="I62"/>
      <c r="J62"/>
      <c r="K62" s="511"/>
      <c r="L62"/>
      <c r="M62"/>
      <c r="N62"/>
      <c r="O62"/>
      <c r="P62"/>
    </row>
    <row r="63" spans="1:19" s="91" customFormat="1" ht="30.6" customHeight="1">
      <c r="A63"/>
      <c r="B63"/>
      <c r="C63"/>
      <c r="D63"/>
      <c r="E63"/>
      <c r="F63"/>
      <c r="G63"/>
      <c r="H63"/>
      <c r="I63"/>
      <c r="J63"/>
      <c r="K63" s="511"/>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topLeftCell="A7" zoomScale="90" zoomScaleNormal="100" zoomScaleSheetLayoutView="90" workbookViewId="0">
      <selection activeCell="AP5" sqref="AP5"/>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385" t="s">
        <v>225</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c r="AE2" s="1385"/>
      <c r="AF2" s="1385"/>
      <c r="AG2" s="1385"/>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721" t="s">
        <v>226</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row>
    <row r="5" spans="1:33" s="92" customFormat="1" ht="18" customHeight="1">
      <c r="A5" s="721"/>
      <c r="B5" s="721"/>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334" t="s">
        <v>227</v>
      </c>
      <c r="B7" s="1334"/>
      <c r="C7" s="1334"/>
      <c r="D7" s="1334"/>
      <c r="E7" s="1334"/>
      <c r="F7" s="1334"/>
      <c r="G7" s="1334"/>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714" t="s">
        <v>228</v>
      </c>
      <c r="W9" s="714"/>
      <c r="X9" s="714"/>
      <c r="Y9" s="714"/>
      <c r="Z9" s="714"/>
      <c r="AA9" s="714"/>
      <c r="AB9" s="714"/>
      <c r="AC9" s="714"/>
      <c r="AD9" s="714"/>
      <c r="AE9" s="714"/>
      <c r="AF9" s="714"/>
      <c r="AG9" s="714"/>
    </row>
    <row r="10" spans="1:33" s="92" customFormat="1" ht="18" customHeight="1">
      <c r="A10" s="89"/>
      <c r="B10" s="89"/>
      <c r="C10" s="89"/>
      <c r="D10" s="89"/>
      <c r="E10" s="89"/>
      <c r="F10" s="89"/>
      <c r="G10" s="89"/>
      <c r="H10" s="89"/>
      <c r="I10" s="89"/>
      <c r="J10" s="89"/>
      <c r="K10" s="89"/>
      <c r="L10" s="89"/>
      <c r="M10" s="89"/>
      <c r="N10" s="89"/>
      <c r="O10" s="89"/>
      <c r="P10" s="97"/>
      <c r="Q10" s="89" t="s">
        <v>229</v>
      </c>
      <c r="R10" s="89"/>
      <c r="S10" s="89"/>
      <c r="T10" s="89"/>
      <c r="U10" s="1334"/>
      <c r="V10" s="1334"/>
      <c r="W10" s="1334"/>
      <c r="X10" s="1334"/>
      <c r="Y10" s="1334"/>
      <c r="Z10" s="1334"/>
      <c r="AA10" s="1334"/>
      <c r="AB10" s="1334"/>
      <c r="AC10" s="1334"/>
      <c r="AD10" s="1334"/>
      <c r="AE10" s="1334"/>
      <c r="AF10" s="1334"/>
      <c r="AG10" s="89"/>
    </row>
    <row r="11" spans="1:33" s="92" customFormat="1" ht="18" customHeight="1">
      <c r="A11" s="89"/>
      <c r="B11" s="89"/>
      <c r="C11" s="89"/>
      <c r="D11" s="89"/>
      <c r="E11" s="89"/>
      <c r="F11" s="89"/>
      <c r="G11" s="89"/>
      <c r="H11" s="89"/>
      <c r="I11" s="89"/>
      <c r="J11" s="89"/>
      <c r="K11" s="89"/>
      <c r="L11" s="89"/>
      <c r="M11" s="89"/>
      <c r="N11" s="89"/>
      <c r="O11" s="89"/>
      <c r="P11" s="97"/>
      <c r="Q11" s="89" t="s">
        <v>230</v>
      </c>
      <c r="R11" s="89"/>
      <c r="S11" s="89"/>
      <c r="T11" s="89"/>
      <c r="U11" s="1334"/>
      <c r="V11" s="1334"/>
      <c r="W11" s="1334"/>
      <c r="X11" s="1334"/>
      <c r="Y11" s="1334"/>
      <c r="Z11" s="1334"/>
      <c r="AA11" s="1334"/>
      <c r="AB11" s="1334"/>
      <c r="AC11" s="1334"/>
      <c r="AD11" s="1334"/>
      <c r="AE11" s="1334"/>
      <c r="AF11" s="1334"/>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714" t="s">
        <v>231</v>
      </c>
      <c r="W12" s="714"/>
      <c r="X12" s="714"/>
      <c r="Y12" s="714"/>
      <c r="Z12" s="714"/>
      <c r="AA12" s="714"/>
      <c r="AB12" s="714"/>
      <c r="AC12" s="714"/>
      <c r="AD12" s="714"/>
      <c r="AE12" s="714"/>
      <c r="AF12" s="714"/>
      <c r="AG12" s="714"/>
    </row>
    <row r="13" spans="1:33" s="92" customFormat="1" ht="18" customHeight="1">
      <c r="A13" s="89"/>
      <c r="B13" s="89"/>
      <c r="C13" s="89"/>
      <c r="D13" s="89"/>
      <c r="E13" s="89"/>
      <c r="F13" s="89"/>
      <c r="G13" s="89"/>
      <c r="H13" s="89"/>
      <c r="I13" s="89"/>
      <c r="J13" s="89"/>
      <c r="K13" s="89"/>
      <c r="L13" s="89"/>
      <c r="M13" s="89"/>
      <c r="N13" s="89"/>
      <c r="O13" s="89"/>
      <c r="P13" s="97"/>
      <c r="Q13" s="89" t="s">
        <v>229</v>
      </c>
      <c r="R13" s="89"/>
      <c r="S13" s="89"/>
      <c r="T13" s="89"/>
      <c r="U13" s="1334"/>
      <c r="V13" s="1334"/>
      <c r="W13" s="1334"/>
      <c r="X13" s="1334"/>
      <c r="Y13" s="1334"/>
      <c r="Z13" s="1334"/>
      <c r="AA13" s="1334"/>
      <c r="AB13" s="1334"/>
      <c r="AC13" s="1334"/>
      <c r="AD13" s="1334"/>
      <c r="AE13" s="1334"/>
      <c r="AF13" s="1334"/>
      <c r="AG13" s="89"/>
    </row>
    <row r="14" spans="1:33" s="92" customFormat="1" ht="18" customHeight="1">
      <c r="A14" s="89"/>
      <c r="B14" s="89"/>
      <c r="C14" s="89"/>
      <c r="D14" s="89"/>
      <c r="E14" s="89"/>
      <c r="F14" s="89"/>
      <c r="G14" s="89"/>
      <c r="H14" s="89"/>
      <c r="I14" s="89"/>
      <c r="J14" s="89"/>
      <c r="K14" s="89"/>
      <c r="L14" s="89"/>
      <c r="M14" s="89"/>
      <c r="N14" s="89"/>
      <c r="O14" s="89"/>
      <c r="P14" s="89"/>
      <c r="Q14" s="89" t="s">
        <v>232</v>
      </c>
      <c r="R14" s="89"/>
      <c r="S14" s="89"/>
      <c r="T14" s="89"/>
      <c r="U14" s="1334"/>
      <c r="V14" s="1334"/>
      <c r="W14" s="1334"/>
      <c r="X14" s="1334"/>
      <c r="Y14" s="1334"/>
      <c r="Z14" s="1334"/>
      <c r="AA14" s="1334"/>
      <c r="AB14" s="1334"/>
      <c r="AC14" s="1334"/>
      <c r="AD14" s="1334"/>
      <c r="AE14" s="1334"/>
      <c r="AF14" s="1334"/>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233</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721" t="s">
        <v>234</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21"/>
    </row>
    <row r="18" spans="1:33" s="92" customFormat="1" ht="18" customHeight="1">
      <c r="A18" s="89"/>
      <c r="B18" s="721"/>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row>
    <row r="19" spans="1:33" s="92" customFormat="1" ht="18" customHeight="1">
      <c r="A19" s="89"/>
      <c r="B19" s="714" t="s">
        <v>235</v>
      </c>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236</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721" t="s">
        <v>237</v>
      </c>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row>
    <row r="23" spans="1:33" s="92" customFormat="1" ht="18" customHeight="1">
      <c r="A23" s="89"/>
      <c r="B23" s="721"/>
      <c r="C23" s="721"/>
      <c r="D23" s="721"/>
      <c r="E23" s="721"/>
      <c r="F23" s="721"/>
      <c r="G23" s="721"/>
      <c r="H23" s="721"/>
      <c r="I23" s="721"/>
      <c r="J23" s="721"/>
      <c r="K23" s="721"/>
      <c r="L23" s="721"/>
      <c r="M23" s="721"/>
      <c r="N23" s="721"/>
      <c r="O23" s="721"/>
      <c r="P23" s="721"/>
      <c r="Q23" s="721"/>
      <c r="R23" s="721"/>
      <c r="S23" s="721"/>
      <c r="T23" s="721"/>
      <c r="U23" s="721"/>
      <c r="V23" s="721"/>
      <c r="W23" s="721"/>
      <c r="X23" s="721"/>
      <c r="Y23" s="721"/>
      <c r="Z23" s="721"/>
      <c r="AA23" s="721"/>
      <c r="AB23" s="721"/>
      <c r="AC23" s="721"/>
      <c r="AD23" s="721"/>
      <c r="AE23" s="721"/>
      <c r="AF23" s="721"/>
      <c r="AG23" s="721"/>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238</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402" t="s">
        <v>239</v>
      </c>
      <c r="C26" s="1402"/>
      <c r="D26" s="1402"/>
      <c r="E26" s="1402"/>
      <c r="F26" s="1402"/>
      <c r="G26" s="1402"/>
      <c r="H26" s="1402"/>
      <c r="I26" s="1402"/>
      <c r="J26" s="1402"/>
      <c r="K26" s="1402"/>
      <c r="L26" s="1402"/>
      <c r="M26" s="1402"/>
      <c r="N26" s="1402"/>
      <c r="O26" s="1402"/>
      <c r="P26" s="1402"/>
      <c r="Q26" s="1402"/>
      <c r="R26" s="1402"/>
      <c r="S26" s="1402"/>
      <c r="T26" s="1402"/>
      <c r="U26" s="1402"/>
      <c r="V26" s="1402"/>
      <c r="W26" s="1402"/>
      <c r="X26" s="1402"/>
      <c r="Y26" s="1402"/>
      <c r="Z26" s="1402"/>
      <c r="AA26" s="1402"/>
      <c r="AB26" s="1402"/>
      <c r="AC26" s="1402"/>
      <c r="AD26" s="1402"/>
      <c r="AE26" s="1402"/>
      <c r="AF26" s="1402"/>
      <c r="AG26" s="1402"/>
    </row>
    <row r="27" spans="1:33" s="92" customFormat="1" ht="18" customHeight="1">
      <c r="A27" s="89"/>
      <c r="B27" s="1402"/>
      <c r="C27" s="1402"/>
      <c r="D27" s="1402"/>
      <c r="E27" s="1402"/>
      <c r="F27" s="1402"/>
      <c r="G27" s="1402"/>
      <c r="H27" s="1402"/>
      <c r="I27" s="1402"/>
      <c r="J27" s="1402"/>
      <c r="K27" s="1402"/>
      <c r="L27" s="1402"/>
      <c r="M27" s="1402"/>
      <c r="N27" s="1402"/>
      <c r="O27" s="1402"/>
      <c r="P27" s="1402"/>
      <c r="Q27" s="1402"/>
      <c r="R27" s="1402"/>
      <c r="S27" s="1402"/>
      <c r="T27" s="1402"/>
      <c r="U27" s="1402"/>
      <c r="V27" s="1402"/>
      <c r="W27" s="1402"/>
      <c r="X27" s="1402"/>
      <c r="Y27" s="1402"/>
      <c r="Z27" s="1402"/>
      <c r="AA27" s="1402"/>
      <c r="AB27" s="1402"/>
      <c r="AC27" s="1402"/>
      <c r="AD27" s="1402"/>
      <c r="AE27" s="1402"/>
      <c r="AF27" s="1402"/>
      <c r="AG27" s="1402"/>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240</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309" t="s">
        <v>213</v>
      </c>
      <c r="C31" s="1309"/>
      <c r="D31" s="1309"/>
      <c r="E31" s="1309" t="s">
        <v>241</v>
      </c>
      <c r="F31" s="1309"/>
      <c r="G31" s="1309"/>
      <c r="H31" s="1309" t="s">
        <v>242</v>
      </c>
      <c r="I31" s="1309"/>
      <c r="J31" s="1309"/>
      <c r="K31" s="919" t="s">
        <v>243</v>
      </c>
      <c r="L31" s="1309"/>
      <c r="M31" s="1309"/>
      <c r="N31" s="1309" t="s">
        <v>244</v>
      </c>
      <c r="O31" s="1309"/>
      <c r="P31" s="1309"/>
      <c r="Q31" s="919" t="s">
        <v>245</v>
      </c>
      <c r="R31" s="1309"/>
      <c r="S31" s="1309"/>
      <c r="T31" s="1309" t="s">
        <v>246</v>
      </c>
      <c r="U31" s="1309"/>
      <c r="V31" s="1309"/>
      <c r="W31" s="919" t="s">
        <v>247</v>
      </c>
      <c r="X31" s="1309"/>
      <c r="Y31" s="1309"/>
      <c r="Z31" s="919" t="s">
        <v>248</v>
      </c>
      <c r="AA31" s="1309"/>
      <c r="AB31" s="1309"/>
      <c r="AC31" s="919" t="s">
        <v>249</v>
      </c>
      <c r="AD31" s="1309"/>
      <c r="AE31" s="1309"/>
      <c r="AF31" s="89"/>
      <c r="AG31" s="89"/>
    </row>
    <row r="32" spans="1:33" s="92" customFormat="1" ht="54" customHeight="1">
      <c r="A32" s="89"/>
      <c r="B32" s="1401"/>
      <c r="C32" s="1401"/>
      <c r="D32" s="1401"/>
      <c r="E32" s="1401"/>
      <c r="F32" s="1401"/>
      <c r="G32" s="1401"/>
      <c r="H32" s="1401"/>
      <c r="I32" s="1401"/>
      <c r="J32" s="1401"/>
      <c r="K32" s="1401"/>
      <c r="L32" s="1401"/>
      <c r="M32" s="1401"/>
      <c r="N32" s="1401"/>
      <c r="O32" s="1401"/>
      <c r="P32" s="1401"/>
      <c r="Q32" s="1400" t="s">
        <v>250</v>
      </c>
      <c r="R32" s="1400"/>
      <c r="S32" s="1400"/>
      <c r="T32" s="1400" t="s">
        <v>251</v>
      </c>
      <c r="U32" s="1400"/>
      <c r="V32" s="1400"/>
      <c r="W32" s="1401"/>
      <c r="X32" s="1401"/>
      <c r="Y32" s="1401"/>
      <c r="Z32" s="1401"/>
      <c r="AA32" s="1401"/>
      <c r="AB32" s="1401"/>
      <c r="AC32" s="1401"/>
      <c r="AD32" s="1401"/>
      <c r="AE32" s="1401"/>
      <c r="AF32" s="89"/>
      <c r="AG32" s="89"/>
    </row>
    <row r="33" spans="1:33" s="92" customFormat="1" ht="54" customHeight="1">
      <c r="A33" s="89"/>
      <c r="B33" s="1398"/>
      <c r="C33" s="1398"/>
      <c r="D33" s="1398"/>
      <c r="E33" s="1398"/>
      <c r="F33" s="1398"/>
      <c r="G33" s="1398"/>
      <c r="H33" s="1398"/>
      <c r="I33" s="1398"/>
      <c r="J33" s="1398"/>
      <c r="K33" s="1398"/>
      <c r="L33" s="1398"/>
      <c r="M33" s="1398"/>
      <c r="N33" s="1398"/>
      <c r="O33" s="1398"/>
      <c r="P33" s="1398"/>
      <c r="Q33" s="1398"/>
      <c r="R33" s="1398"/>
      <c r="S33" s="1398"/>
      <c r="T33" s="1399" t="s">
        <v>252</v>
      </c>
      <c r="U33" s="1399"/>
      <c r="V33" s="1399"/>
      <c r="W33" s="1398"/>
      <c r="X33" s="1398"/>
      <c r="Y33" s="1398"/>
      <c r="Z33" s="1398"/>
      <c r="AA33" s="1398"/>
      <c r="AB33" s="1398"/>
      <c r="AC33" s="1398"/>
      <c r="AD33" s="1398"/>
      <c r="AE33" s="1398"/>
      <c r="AF33" s="89"/>
      <c r="AG33" s="89"/>
    </row>
    <row r="34" spans="1:33" s="92" customFormat="1" ht="72" customHeight="1">
      <c r="A34" s="89"/>
      <c r="B34" s="1397"/>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89"/>
      <c r="AG34" s="89"/>
    </row>
    <row r="35" spans="1:33" s="92" customFormat="1" ht="18" customHeight="1">
      <c r="A35" s="89"/>
      <c r="B35" s="1396" t="s">
        <v>253</v>
      </c>
      <c r="C35" s="1396"/>
      <c r="D35" s="1396"/>
      <c r="E35" s="1396"/>
      <c r="F35" s="1396"/>
      <c r="G35" s="1396"/>
      <c r="H35" s="1396"/>
      <c r="I35" s="1396"/>
      <c r="J35" s="1396"/>
      <c r="K35" s="1396"/>
      <c r="L35" s="1396"/>
      <c r="M35" s="1396"/>
      <c r="N35" s="1396"/>
      <c r="O35" s="1396"/>
      <c r="P35" s="1396"/>
      <c r="Q35" s="1396"/>
      <c r="R35" s="1396"/>
      <c r="S35" s="1396"/>
      <c r="T35" s="1396"/>
      <c r="U35" s="1396"/>
      <c r="V35" s="1396"/>
      <c r="W35" s="1396"/>
      <c r="X35" s="1396"/>
      <c r="Y35" s="1396"/>
      <c r="Z35" s="1396"/>
      <c r="AA35" s="1396"/>
      <c r="AB35" s="1396"/>
      <c r="AC35" s="1396"/>
      <c r="AD35" s="1396"/>
      <c r="AE35" s="1396"/>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467" customWidth="1"/>
    <col min="3" max="3" width="10.625" style="467" customWidth="1"/>
    <col min="4" max="4" width="45.625" customWidth="1"/>
    <col min="5" max="5" width="10.625" style="467"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05" t="s">
        <v>927</v>
      </c>
    </row>
    <row r="3" spans="1:10" ht="21">
      <c r="A3" s="468"/>
      <c r="D3" s="1424" t="s">
        <v>926</v>
      </c>
      <c r="E3" s="1424"/>
      <c r="F3" s="1424"/>
      <c r="G3" s="1424"/>
      <c r="H3" s="1424"/>
      <c r="I3" s="1424"/>
    </row>
    <row r="5" spans="1:10" ht="12.95" customHeight="1">
      <c r="B5" s="1403"/>
      <c r="C5" s="1405" t="s">
        <v>912</v>
      </c>
      <c r="D5" s="1407" t="s">
        <v>914</v>
      </c>
      <c r="E5" s="1405" t="s">
        <v>913</v>
      </c>
      <c r="G5" s="1409"/>
      <c r="H5" s="1420" t="s">
        <v>912</v>
      </c>
      <c r="I5" s="1421" t="s">
        <v>923</v>
      </c>
      <c r="J5" s="1420" t="s">
        <v>913</v>
      </c>
    </row>
    <row r="6" spans="1:10" ht="12.95" customHeight="1">
      <c r="B6" s="1404"/>
      <c r="C6" s="1406"/>
      <c r="D6" s="1408"/>
      <c r="E6" s="1406"/>
      <c r="G6" s="1409"/>
      <c r="H6" s="1420"/>
      <c r="I6" s="1421"/>
      <c r="J6" s="1420"/>
    </row>
    <row r="7" spans="1:10" ht="12.95" customHeight="1">
      <c r="B7" s="1403" t="s">
        <v>829</v>
      </c>
      <c r="C7" s="1413" t="s">
        <v>30</v>
      </c>
      <c r="D7" s="1416" t="s">
        <v>940</v>
      </c>
      <c r="E7" s="1413" t="s">
        <v>30</v>
      </c>
      <c r="G7" s="1409"/>
      <c r="H7" s="1420"/>
      <c r="I7" s="1421"/>
      <c r="J7" s="1420"/>
    </row>
    <row r="8" spans="1:10" ht="12.95" customHeight="1">
      <c r="B8" s="1412"/>
      <c r="C8" s="1414"/>
      <c r="D8" s="1417"/>
      <c r="E8" s="1414"/>
      <c r="G8" s="1409" t="s">
        <v>925</v>
      </c>
      <c r="H8" s="1410" t="s">
        <v>30</v>
      </c>
      <c r="I8" s="1419" t="s">
        <v>924</v>
      </c>
      <c r="J8" s="1410" t="s">
        <v>30</v>
      </c>
    </row>
    <row r="9" spans="1:10" ht="12.95" customHeight="1">
      <c r="B9" s="1412"/>
      <c r="C9" s="1414"/>
      <c r="D9" s="1417"/>
      <c r="E9" s="1414"/>
      <c r="G9" s="1409"/>
      <c r="H9" s="1410"/>
      <c r="I9" s="1419"/>
      <c r="J9" s="1410"/>
    </row>
    <row r="10" spans="1:10" ht="12.95" customHeight="1">
      <c r="B10" s="1404"/>
      <c r="C10" s="1415"/>
      <c r="D10" s="1418"/>
      <c r="E10" s="1415"/>
      <c r="G10" s="1409"/>
      <c r="H10" s="1410"/>
      <c r="I10" s="1419"/>
      <c r="J10" s="1410"/>
    </row>
    <row r="11" spans="1:10" ht="12.95" customHeight="1">
      <c r="B11" s="1409" t="s">
        <v>830</v>
      </c>
      <c r="C11" s="1410" t="s">
        <v>30</v>
      </c>
      <c r="D11" s="1411" t="s">
        <v>941</v>
      </c>
      <c r="E11" s="1410" t="s">
        <v>30</v>
      </c>
      <c r="I11" s="469"/>
    </row>
    <row r="12" spans="1:10" ht="12.95" customHeight="1">
      <c r="B12" s="1409"/>
      <c r="C12" s="1410"/>
      <c r="D12" s="1411"/>
      <c r="E12" s="1410"/>
      <c r="G12" s="1403"/>
      <c r="H12" s="1405" t="s">
        <v>912</v>
      </c>
      <c r="I12" s="1407" t="s">
        <v>930</v>
      </c>
      <c r="J12" s="1405" t="s">
        <v>913</v>
      </c>
    </row>
    <row r="13" spans="1:10" ht="12.95" customHeight="1">
      <c r="B13" s="1409"/>
      <c r="C13" s="1410"/>
      <c r="D13" s="1411"/>
      <c r="E13" s="1410"/>
      <c r="G13" s="1404"/>
      <c r="H13" s="1406"/>
      <c r="I13" s="1408"/>
      <c r="J13" s="1406"/>
    </row>
    <row r="14" spans="1:10" ht="12.95" customHeight="1">
      <c r="B14" s="1409"/>
      <c r="C14" s="1410"/>
      <c r="D14" s="1411"/>
      <c r="E14" s="1410"/>
      <c r="G14" s="1403" t="s">
        <v>928</v>
      </c>
      <c r="H14" s="1413" t="s">
        <v>30</v>
      </c>
      <c r="I14" s="1416" t="s">
        <v>942</v>
      </c>
      <c r="J14" s="1413" t="s">
        <v>30</v>
      </c>
    </row>
    <row r="15" spans="1:10" s="470" customFormat="1" ht="12.95" customHeight="1">
      <c r="B15" s="471"/>
      <c r="C15" s="472"/>
      <c r="D15" s="473"/>
      <c r="E15" s="472"/>
      <c r="G15" s="1412"/>
      <c r="H15" s="1414"/>
      <c r="I15" s="1417"/>
      <c r="J15" s="1414"/>
    </row>
    <row r="16" spans="1:10" s="470" customFormat="1" ht="12.95" customHeight="1">
      <c r="B16" s="1403"/>
      <c r="C16" s="1405" t="s">
        <v>912</v>
      </c>
      <c r="D16" s="1407" t="s">
        <v>915</v>
      </c>
      <c r="E16" s="1405" t="s">
        <v>913</v>
      </c>
      <c r="G16" s="1412"/>
      <c r="H16" s="1414"/>
      <c r="I16" s="1417"/>
      <c r="J16" s="1414"/>
    </row>
    <row r="17" spans="2:10" s="470" customFormat="1" ht="12.95" customHeight="1">
      <c r="B17" s="1404"/>
      <c r="C17" s="1406"/>
      <c r="D17" s="1408"/>
      <c r="E17" s="1406"/>
      <c r="G17" s="1404"/>
      <c r="H17" s="1415"/>
      <c r="I17" s="1418"/>
      <c r="J17" s="1415"/>
    </row>
    <row r="18" spans="2:10" s="470" customFormat="1" ht="12.95" customHeight="1">
      <c r="B18" s="1403" t="s">
        <v>831</v>
      </c>
      <c r="C18" s="1413" t="s">
        <v>30</v>
      </c>
      <c r="D18" s="1416" t="s">
        <v>942</v>
      </c>
      <c r="E18" s="1413" t="s">
        <v>30</v>
      </c>
      <c r="G18" s="1409" t="s">
        <v>929</v>
      </c>
      <c r="H18" s="1410" t="s">
        <v>30</v>
      </c>
      <c r="I18" s="1411" t="s">
        <v>943</v>
      </c>
      <c r="J18" s="1410" t="s">
        <v>30</v>
      </c>
    </row>
    <row r="19" spans="2:10" s="470" customFormat="1" ht="12.95" customHeight="1">
      <c r="B19" s="1412"/>
      <c r="C19" s="1414"/>
      <c r="D19" s="1417"/>
      <c r="E19" s="1414"/>
      <c r="G19" s="1409"/>
      <c r="H19" s="1410"/>
      <c r="I19" s="1411"/>
      <c r="J19" s="1410"/>
    </row>
    <row r="20" spans="2:10" s="470" customFormat="1" ht="12.95" customHeight="1">
      <c r="B20" s="1412"/>
      <c r="C20" s="1414"/>
      <c r="D20" s="1417"/>
      <c r="E20" s="1414"/>
      <c r="G20" s="1409"/>
      <c r="H20" s="1410"/>
      <c r="I20" s="1411"/>
      <c r="J20" s="1410"/>
    </row>
    <row r="21" spans="2:10" s="470" customFormat="1" ht="12.95" customHeight="1">
      <c r="B21" s="1404"/>
      <c r="C21" s="1415"/>
      <c r="D21" s="1418"/>
      <c r="E21" s="1415"/>
      <c r="G21" s="1409"/>
      <c r="H21" s="1410"/>
      <c r="I21" s="1411"/>
      <c r="J21" s="1410"/>
    </row>
    <row r="22" spans="2:10" s="470" customFormat="1" ht="12.95" customHeight="1">
      <c r="B22" s="1409" t="s">
        <v>916</v>
      </c>
      <c r="C22" s="1410" t="s">
        <v>30</v>
      </c>
      <c r="D22" s="1411" t="s">
        <v>943</v>
      </c>
      <c r="E22" s="1410" t="s">
        <v>30</v>
      </c>
      <c r="G22" s="1409" t="s">
        <v>931</v>
      </c>
      <c r="H22" s="1410" t="s">
        <v>30</v>
      </c>
      <c r="I22" s="1411" t="s">
        <v>947</v>
      </c>
      <c r="J22" s="1410" t="s">
        <v>30</v>
      </c>
    </row>
    <row r="23" spans="2:10" s="470" customFormat="1" ht="12.95" customHeight="1">
      <c r="B23" s="1409"/>
      <c r="C23" s="1410"/>
      <c r="D23" s="1411"/>
      <c r="E23" s="1410"/>
      <c r="G23" s="1409"/>
      <c r="H23" s="1410"/>
      <c r="I23" s="1411"/>
      <c r="J23" s="1410"/>
    </row>
    <row r="24" spans="2:10" s="470" customFormat="1" ht="12.95" customHeight="1">
      <c r="B24" s="1409"/>
      <c r="C24" s="1410"/>
      <c r="D24" s="1411"/>
      <c r="E24" s="1410"/>
      <c r="G24" s="1409"/>
      <c r="H24" s="1410"/>
      <c r="I24" s="1411"/>
      <c r="J24" s="1410"/>
    </row>
    <row r="25" spans="2:10" s="470" customFormat="1" ht="12.95" customHeight="1">
      <c r="B25" s="1409"/>
      <c r="C25" s="1410"/>
      <c r="D25" s="1411"/>
      <c r="E25" s="1410"/>
      <c r="G25" s="1409"/>
      <c r="H25" s="1410"/>
      <c r="I25" s="1411"/>
      <c r="J25" s="1410"/>
    </row>
    <row r="26" spans="2:10" s="470" customFormat="1" ht="12.95" customHeight="1">
      <c r="B26" s="471"/>
      <c r="C26" s="472"/>
      <c r="D26" s="473"/>
      <c r="E26" s="472"/>
      <c r="G26" s="1409"/>
      <c r="H26" s="1410"/>
      <c r="I26" s="1411"/>
      <c r="J26" s="1410"/>
    </row>
    <row r="27" spans="2:10" s="470" customFormat="1" ht="12.95" customHeight="1">
      <c r="B27" s="1403"/>
      <c r="C27" s="1405" t="s">
        <v>912</v>
      </c>
      <c r="D27" s="1407" t="s">
        <v>917</v>
      </c>
      <c r="E27" s="1405" t="s">
        <v>913</v>
      </c>
    </row>
    <row r="28" spans="2:10" s="470" customFormat="1" ht="12.95" customHeight="1">
      <c r="B28" s="1404"/>
      <c r="C28" s="1406"/>
      <c r="D28" s="1408"/>
      <c r="E28" s="1406"/>
      <c r="G28" s="1409"/>
      <c r="H28" s="1420" t="s">
        <v>912</v>
      </c>
      <c r="I28" s="1421" t="s">
        <v>933</v>
      </c>
      <c r="J28" s="1420" t="s">
        <v>913</v>
      </c>
    </row>
    <row r="29" spans="2:10" s="470" customFormat="1" ht="12.95" customHeight="1">
      <c r="B29" s="1403" t="s">
        <v>918</v>
      </c>
      <c r="C29" s="1413" t="s">
        <v>30</v>
      </c>
      <c r="D29" s="1416" t="s">
        <v>944</v>
      </c>
      <c r="E29" s="1413" t="s">
        <v>30</v>
      </c>
      <c r="G29" s="1409"/>
      <c r="H29" s="1420"/>
      <c r="I29" s="1421"/>
      <c r="J29" s="1420"/>
    </row>
    <row r="30" spans="2:10" s="470" customFormat="1" ht="12.95" customHeight="1">
      <c r="B30" s="1412"/>
      <c r="C30" s="1414"/>
      <c r="D30" s="1417"/>
      <c r="E30" s="1414"/>
      <c r="G30" s="1409" t="s">
        <v>932</v>
      </c>
      <c r="H30" s="1410" t="s">
        <v>30</v>
      </c>
      <c r="I30" s="1419" t="s">
        <v>934</v>
      </c>
      <c r="J30" s="1410" t="s">
        <v>30</v>
      </c>
    </row>
    <row r="31" spans="2:10" s="470" customFormat="1" ht="12.95" customHeight="1">
      <c r="B31" s="1412"/>
      <c r="C31" s="1414"/>
      <c r="D31" s="1417"/>
      <c r="E31" s="1414"/>
      <c r="G31" s="1409"/>
      <c r="H31" s="1410"/>
      <c r="I31" s="1419"/>
      <c r="J31" s="1410"/>
    </row>
    <row r="32" spans="2:10" s="470" customFormat="1" ht="12.95" customHeight="1">
      <c r="B32" s="1412"/>
      <c r="C32" s="1414"/>
      <c r="D32" s="1417"/>
      <c r="E32" s="1414"/>
      <c r="G32" s="1409"/>
      <c r="H32" s="1410"/>
      <c r="I32" s="1419"/>
      <c r="J32" s="1410"/>
    </row>
    <row r="33" spans="2:10" s="470" customFormat="1" ht="12.95" customHeight="1">
      <c r="B33" s="1404"/>
      <c r="C33" s="1415"/>
      <c r="D33" s="1418"/>
      <c r="E33" s="1415"/>
      <c r="G33" s="1422" t="s">
        <v>935</v>
      </c>
      <c r="H33" s="1410" t="s">
        <v>30</v>
      </c>
      <c r="I33" s="1423" t="s">
        <v>936</v>
      </c>
      <c r="J33" s="1410" t="s">
        <v>30</v>
      </c>
    </row>
    <row r="34" spans="2:10" s="470" customFormat="1" ht="12.95" customHeight="1">
      <c r="B34" s="1409" t="s">
        <v>919</v>
      </c>
      <c r="C34" s="1410" t="s">
        <v>30</v>
      </c>
      <c r="D34" s="1411" t="s">
        <v>945</v>
      </c>
      <c r="E34" s="1410" t="s">
        <v>30</v>
      </c>
      <c r="G34" s="1422"/>
      <c r="H34" s="1410"/>
      <c r="I34" s="1423"/>
      <c r="J34" s="1410"/>
    </row>
    <row r="35" spans="2:10" s="470" customFormat="1" ht="12.95" customHeight="1">
      <c r="B35" s="1409"/>
      <c r="C35" s="1410"/>
      <c r="D35" s="1411"/>
      <c r="E35" s="1410"/>
      <c r="G35" s="1409" t="s">
        <v>938</v>
      </c>
      <c r="H35" s="1410" t="s">
        <v>30</v>
      </c>
      <c r="I35" s="1411" t="s">
        <v>946</v>
      </c>
      <c r="J35" s="1410" t="s">
        <v>30</v>
      </c>
    </row>
    <row r="36" spans="2:10" s="470" customFormat="1" ht="12.95" customHeight="1">
      <c r="B36" s="1409"/>
      <c r="C36" s="1410"/>
      <c r="D36" s="1411"/>
      <c r="E36" s="1410"/>
      <c r="G36" s="1409"/>
      <c r="H36" s="1410"/>
      <c r="I36" s="1411"/>
      <c r="J36" s="1410"/>
    </row>
    <row r="37" spans="2:10" s="470" customFormat="1" ht="12.95" customHeight="1">
      <c r="B37" s="1409"/>
      <c r="C37" s="1410"/>
      <c r="D37" s="1411"/>
      <c r="E37" s="1410"/>
      <c r="G37" s="1409"/>
      <c r="H37" s="1410"/>
      <c r="I37" s="1411"/>
      <c r="J37" s="1410"/>
    </row>
    <row r="38" spans="2:10" s="470" customFormat="1" ht="12.95" customHeight="1">
      <c r="B38" s="1409"/>
      <c r="C38" s="1410"/>
      <c r="D38" s="1411"/>
      <c r="E38" s="1410"/>
      <c r="G38" s="1409"/>
      <c r="H38" s="1410"/>
      <c r="I38" s="1411"/>
      <c r="J38" s="1410"/>
    </row>
    <row r="39" spans="2:10" s="470" customFormat="1" ht="12.95" customHeight="1">
      <c r="B39" s="1409"/>
      <c r="C39" s="1410"/>
      <c r="D39" s="1411"/>
      <c r="E39" s="1410"/>
      <c r="G39" s="1422" t="s">
        <v>937</v>
      </c>
      <c r="H39" s="1410" t="s">
        <v>30</v>
      </c>
      <c r="I39" s="1423" t="s">
        <v>939</v>
      </c>
      <c r="J39" s="1410" t="s">
        <v>30</v>
      </c>
    </row>
    <row r="40" spans="2:10" s="470" customFormat="1" ht="12.95" customHeight="1">
      <c r="B40" s="471"/>
      <c r="C40" s="472"/>
      <c r="D40" s="474"/>
      <c r="E40" s="472"/>
      <c r="G40" s="1422"/>
      <c r="H40" s="1410"/>
      <c r="I40" s="1423"/>
      <c r="J40" s="1410"/>
    </row>
    <row r="41" spans="2:10" s="470" customFormat="1" ht="12.95" customHeight="1">
      <c r="B41" s="1409"/>
      <c r="C41" s="1420" t="s">
        <v>912</v>
      </c>
      <c r="D41" s="1421" t="s">
        <v>921</v>
      </c>
      <c r="E41" s="1420" t="s">
        <v>913</v>
      </c>
    </row>
    <row r="42" spans="2:10" s="470" customFormat="1" ht="12.95" customHeight="1">
      <c r="B42" s="1409"/>
      <c r="C42" s="1420"/>
      <c r="D42" s="1421"/>
      <c r="E42" s="1420"/>
    </row>
    <row r="43" spans="2:10" s="470" customFormat="1" ht="12.95" customHeight="1">
      <c r="B43" s="1409" t="s">
        <v>920</v>
      </c>
      <c r="C43" s="1410" t="s">
        <v>30</v>
      </c>
      <c r="D43" s="1419" t="s">
        <v>922</v>
      </c>
      <c r="E43" s="1410" t="s">
        <v>30</v>
      </c>
    </row>
    <row r="44" spans="2:10" s="470" customFormat="1" ht="12.95" customHeight="1">
      <c r="B44" s="1409"/>
      <c r="C44" s="1410"/>
      <c r="D44" s="1419"/>
      <c r="E44" s="1410"/>
    </row>
    <row r="45" spans="2:10" s="470" customFormat="1" ht="12.95" customHeight="1">
      <c r="B45" s="1409"/>
      <c r="C45" s="1410"/>
      <c r="D45" s="1419"/>
      <c r="E45" s="1410"/>
    </row>
    <row r="46" spans="2:10" ht="13.5" customHeight="1"/>
    <row r="47" spans="2:10">
      <c r="B47" s="1425" t="s">
        <v>948</v>
      </c>
      <c r="C47" s="1425"/>
      <c r="D47" s="1425"/>
      <c r="E47" s="1425"/>
      <c r="F47" s="1425"/>
      <c r="G47" s="1425"/>
      <c r="H47" s="1425"/>
      <c r="I47" s="1425"/>
    </row>
    <row r="48" spans="2:10" ht="35.25" customHeight="1">
      <c r="B48" s="924" t="s">
        <v>949</v>
      </c>
      <c r="C48" s="924"/>
      <c r="D48" s="924"/>
      <c r="E48" s="924"/>
      <c r="F48" s="924"/>
      <c r="G48" s="924"/>
      <c r="H48" s="924"/>
      <c r="I48" s="924"/>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CCFFCC"/>
  </sheetPr>
  <dimension ref="A1:J42"/>
  <sheetViews>
    <sheetView view="pageBreakPreview" zoomScale="80" zoomScaleNormal="70" zoomScaleSheetLayoutView="100" workbookViewId="0">
      <selection activeCell="G51" sqref="G51"/>
    </sheetView>
  </sheetViews>
  <sheetFormatPr defaultRowHeight="13.5"/>
  <cols>
    <col min="1" max="1" width="2.625" customWidth="1"/>
    <col min="2" max="2" width="3.625" style="467" customWidth="1"/>
    <col min="3" max="3" width="10.625" style="467" customWidth="1"/>
    <col min="4" max="4" width="45.625" customWidth="1"/>
    <col min="5" max="5" width="10.625" style="467"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05" t="s">
        <v>951</v>
      </c>
    </row>
    <row r="3" spans="1:10" ht="21">
      <c r="A3" s="468"/>
      <c r="D3" s="1424" t="s">
        <v>950</v>
      </c>
      <c r="E3" s="1424"/>
      <c r="F3" s="1424"/>
      <c r="G3" s="1424"/>
      <c r="H3" s="1424"/>
      <c r="I3" s="1424"/>
    </row>
    <row r="5" spans="1:10" ht="12.95" customHeight="1">
      <c r="B5" s="1403"/>
      <c r="C5" s="1405" t="s">
        <v>912</v>
      </c>
      <c r="D5" s="1407" t="s">
        <v>914</v>
      </c>
      <c r="E5" s="1405" t="s">
        <v>913</v>
      </c>
      <c r="G5" s="1403"/>
      <c r="H5" s="1405" t="s">
        <v>912</v>
      </c>
      <c r="I5" s="1426" t="s">
        <v>921</v>
      </c>
      <c r="J5" s="1405" t="s">
        <v>913</v>
      </c>
    </row>
    <row r="6" spans="1:10" ht="12.95" customHeight="1">
      <c r="B6" s="1404"/>
      <c r="C6" s="1406"/>
      <c r="D6" s="1408"/>
      <c r="E6" s="1406"/>
      <c r="G6" s="1404"/>
      <c r="H6" s="1406"/>
      <c r="I6" s="1427"/>
      <c r="J6" s="1406"/>
    </row>
    <row r="7" spans="1:10" ht="12.95" customHeight="1">
      <c r="B7" s="1409" t="s">
        <v>829</v>
      </c>
      <c r="C7" s="1410" t="s">
        <v>30</v>
      </c>
      <c r="D7" s="1429" t="s">
        <v>952</v>
      </c>
      <c r="E7" s="1410" t="s">
        <v>30</v>
      </c>
      <c r="G7" s="1403" t="s">
        <v>932</v>
      </c>
      <c r="H7" s="1413" t="s">
        <v>30</v>
      </c>
      <c r="I7" s="1430" t="s">
        <v>964</v>
      </c>
      <c r="J7" s="1413" t="s">
        <v>30</v>
      </c>
    </row>
    <row r="8" spans="1:10" ht="12.95" customHeight="1">
      <c r="B8" s="1409"/>
      <c r="C8" s="1410"/>
      <c r="D8" s="1429"/>
      <c r="E8" s="1410"/>
      <c r="G8" s="1404"/>
      <c r="H8" s="1415"/>
      <c r="I8" s="1433"/>
      <c r="J8" s="1415"/>
    </row>
    <row r="9" spans="1:10" ht="12.95" customHeight="1">
      <c r="B9" s="1409" t="s">
        <v>830</v>
      </c>
      <c r="C9" s="1410" t="s">
        <v>30</v>
      </c>
      <c r="D9" s="1429" t="s">
        <v>953</v>
      </c>
      <c r="E9" s="1410" t="s">
        <v>30</v>
      </c>
      <c r="G9" s="475"/>
      <c r="H9" s="476"/>
      <c r="I9" s="478"/>
      <c r="J9" s="476"/>
    </row>
    <row r="10" spans="1:10" ht="12.95" customHeight="1">
      <c r="B10" s="1409"/>
      <c r="C10" s="1410"/>
      <c r="D10" s="1429"/>
      <c r="E10" s="1410"/>
      <c r="G10" s="1403"/>
      <c r="H10" s="1405" t="s">
        <v>912</v>
      </c>
      <c r="I10" s="1421" t="s">
        <v>923</v>
      </c>
      <c r="J10" s="1405" t="s">
        <v>913</v>
      </c>
    </row>
    <row r="11" spans="1:10" ht="12.95" customHeight="1">
      <c r="B11" s="1409" t="s">
        <v>831</v>
      </c>
      <c r="C11" s="1410" t="s">
        <v>30</v>
      </c>
      <c r="D11" s="1429" t="s">
        <v>954</v>
      </c>
      <c r="E11" s="1410" t="s">
        <v>30</v>
      </c>
      <c r="G11" s="1412"/>
      <c r="H11" s="1434"/>
      <c r="I11" s="1421"/>
      <c r="J11" s="1434"/>
    </row>
    <row r="12" spans="1:10" ht="12.95" customHeight="1">
      <c r="B12" s="1409"/>
      <c r="C12" s="1410"/>
      <c r="D12" s="1429"/>
      <c r="E12" s="1410"/>
      <c r="G12" s="1404"/>
      <c r="H12" s="1406"/>
      <c r="I12" s="1421"/>
      <c r="J12" s="1406"/>
    </row>
    <row r="13" spans="1:10" ht="12.95" customHeight="1">
      <c r="B13" s="1409" t="s">
        <v>916</v>
      </c>
      <c r="C13" s="1410" t="s">
        <v>30</v>
      </c>
      <c r="D13" s="1429" t="s">
        <v>955</v>
      </c>
      <c r="E13" s="1410" t="s">
        <v>30</v>
      </c>
      <c r="G13" s="1409" t="s">
        <v>935</v>
      </c>
      <c r="H13" s="1410" t="s">
        <v>30</v>
      </c>
      <c r="I13" s="1429" t="s">
        <v>965</v>
      </c>
      <c r="J13" s="1410" t="s">
        <v>30</v>
      </c>
    </row>
    <row r="14" spans="1:10" ht="12.95" customHeight="1">
      <c r="B14" s="1409"/>
      <c r="C14" s="1410"/>
      <c r="D14" s="1429"/>
      <c r="E14" s="1410"/>
      <c r="G14" s="1409"/>
      <c r="H14" s="1410"/>
      <c r="I14" s="1429"/>
      <c r="J14" s="1410"/>
    </row>
    <row r="15" spans="1:10" s="470" customFormat="1" ht="12.95" customHeight="1">
      <c r="B15" s="471"/>
      <c r="C15" s="472"/>
      <c r="D15" s="473"/>
      <c r="E15" s="472"/>
      <c r="G15" s="475"/>
      <c r="H15" s="476"/>
      <c r="I15" s="478"/>
      <c r="J15" s="476"/>
    </row>
    <row r="16" spans="1:10" s="470" customFormat="1" ht="12.95" customHeight="1">
      <c r="B16" s="1403"/>
      <c r="C16" s="1405" t="s">
        <v>912</v>
      </c>
      <c r="D16" s="1407" t="s">
        <v>915</v>
      </c>
      <c r="E16" s="1405" t="s">
        <v>913</v>
      </c>
      <c r="G16" s="1403"/>
      <c r="H16" s="1405" t="s">
        <v>912</v>
      </c>
      <c r="I16" s="1407" t="s">
        <v>930</v>
      </c>
      <c r="J16" s="1405" t="s">
        <v>913</v>
      </c>
    </row>
    <row r="17" spans="2:10" s="470" customFormat="1" ht="12.95" customHeight="1">
      <c r="B17" s="1404"/>
      <c r="C17" s="1406"/>
      <c r="D17" s="1408"/>
      <c r="E17" s="1406"/>
      <c r="G17" s="1404"/>
      <c r="H17" s="1406"/>
      <c r="I17" s="1408"/>
      <c r="J17" s="1406"/>
    </row>
    <row r="18" spans="2:10" s="470" customFormat="1" ht="12.95" customHeight="1">
      <c r="B18" s="1409" t="s">
        <v>918</v>
      </c>
      <c r="C18" s="1410" t="s">
        <v>30</v>
      </c>
      <c r="D18" s="1429" t="s">
        <v>956</v>
      </c>
      <c r="E18" s="1410" t="s">
        <v>30</v>
      </c>
      <c r="G18" s="1403" t="s">
        <v>938</v>
      </c>
      <c r="H18" s="1413" t="s">
        <v>30</v>
      </c>
      <c r="I18" s="1430" t="s">
        <v>966</v>
      </c>
      <c r="J18" s="1413" t="s">
        <v>30</v>
      </c>
    </row>
    <row r="19" spans="2:10" s="470" customFormat="1" ht="12.95" customHeight="1">
      <c r="B19" s="1409"/>
      <c r="C19" s="1410"/>
      <c r="D19" s="1429"/>
      <c r="E19" s="1410"/>
      <c r="G19" s="1412"/>
      <c r="H19" s="1414"/>
      <c r="I19" s="1431"/>
      <c r="J19" s="1414"/>
    </row>
    <row r="20" spans="2:10" s="470" customFormat="1" ht="12.95" customHeight="1">
      <c r="B20" s="1403" t="s">
        <v>919</v>
      </c>
      <c r="C20" s="1413" t="s">
        <v>30</v>
      </c>
      <c r="D20" s="1430" t="s">
        <v>957</v>
      </c>
      <c r="E20" s="1413" t="s">
        <v>30</v>
      </c>
      <c r="G20" s="1404"/>
      <c r="H20" s="1415"/>
      <c r="I20" s="1432"/>
      <c r="J20" s="1415"/>
    </row>
    <row r="21" spans="2:10" s="470" customFormat="1" ht="12.95" customHeight="1">
      <c r="B21" s="1412"/>
      <c r="C21" s="1414"/>
      <c r="D21" s="1431"/>
      <c r="E21" s="1414"/>
      <c r="G21" s="1403" t="s">
        <v>937</v>
      </c>
      <c r="H21" s="1413" t="s">
        <v>30</v>
      </c>
      <c r="I21" s="1430" t="s">
        <v>967</v>
      </c>
      <c r="J21" s="1413" t="s">
        <v>30</v>
      </c>
    </row>
    <row r="22" spans="2:10" s="470" customFormat="1" ht="12.95" customHeight="1">
      <c r="B22" s="1404"/>
      <c r="C22" s="1415"/>
      <c r="D22" s="1432"/>
      <c r="E22" s="1415"/>
      <c r="G22" s="1412"/>
      <c r="H22" s="1414"/>
      <c r="I22" s="1431"/>
      <c r="J22" s="1414"/>
    </row>
    <row r="23" spans="2:10" s="470" customFormat="1" ht="12.95" customHeight="1">
      <c r="B23" s="1403" t="s">
        <v>920</v>
      </c>
      <c r="C23" s="1413" t="s">
        <v>30</v>
      </c>
      <c r="D23" s="1430" t="s">
        <v>958</v>
      </c>
      <c r="E23" s="1413" t="s">
        <v>30</v>
      </c>
      <c r="G23" s="1404"/>
      <c r="H23" s="1415"/>
      <c r="I23" s="1432"/>
      <c r="J23" s="1415"/>
    </row>
    <row r="24" spans="2:10" s="470" customFormat="1" ht="12.95" customHeight="1">
      <c r="B24" s="1412"/>
      <c r="C24" s="1414"/>
      <c r="D24" s="1431"/>
      <c r="E24" s="1414"/>
      <c r="G24" s="475"/>
      <c r="H24" s="476"/>
      <c r="I24" s="477"/>
      <c r="J24" s="476"/>
    </row>
    <row r="25" spans="2:10" s="470" customFormat="1" ht="12.95" customHeight="1">
      <c r="B25" s="1404"/>
      <c r="C25" s="1415"/>
      <c r="D25" s="1432"/>
      <c r="E25" s="1415"/>
      <c r="G25" s="1409"/>
      <c r="H25" s="1420" t="s">
        <v>912</v>
      </c>
      <c r="I25" s="1421" t="s">
        <v>933</v>
      </c>
      <c r="J25" s="1420" t="s">
        <v>913</v>
      </c>
    </row>
    <row r="26" spans="2:10" s="470" customFormat="1" ht="12.95" customHeight="1">
      <c r="B26" s="1409" t="s">
        <v>925</v>
      </c>
      <c r="C26" s="1410" t="s">
        <v>30</v>
      </c>
      <c r="D26" s="1429" t="s">
        <v>959</v>
      </c>
      <c r="E26" s="1410" t="s">
        <v>30</v>
      </c>
      <c r="G26" s="1409"/>
      <c r="H26" s="1420"/>
      <c r="I26" s="1421"/>
      <c r="J26" s="1420"/>
    </row>
    <row r="27" spans="2:10" s="470" customFormat="1" ht="12.95" customHeight="1">
      <c r="B27" s="1409"/>
      <c r="C27" s="1410"/>
      <c r="D27" s="1429"/>
      <c r="E27" s="1410"/>
      <c r="G27" s="1403" t="s">
        <v>968</v>
      </c>
      <c r="H27" s="1413" t="s">
        <v>30</v>
      </c>
      <c r="I27" s="1430" t="s">
        <v>934</v>
      </c>
      <c r="J27" s="1413" t="s">
        <v>30</v>
      </c>
    </row>
    <row r="28" spans="2:10" s="470" customFormat="1" ht="12.95" customHeight="1">
      <c r="B28" s="1409" t="s">
        <v>928</v>
      </c>
      <c r="C28" s="1410" t="s">
        <v>30</v>
      </c>
      <c r="D28" s="1429" t="s">
        <v>960</v>
      </c>
      <c r="E28" s="1410" t="s">
        <v>30</v>
      </c>
      <c r="G28" s="1412"/>
      <c r="H28" s="1414"/>
      <c r="I28" s="1431"/>
      <c r="J28" s="1414"/>
    </row>
    <row r="29" spans="2:10" s="470" customFormat="1" ht="12.95" customHeight="1">
      <c r="B29" s="1409"/>
      <c r="C29" s="1410"/>
      <c r="D29" s="1429"/>
      <c r="E29" s="1410"/>
      <c r="G29" s="1404"/>
      <c r="H29" s="1415"/>
      <c r="I29" s="1432"/>
      <c r="J29" s="1415"/>
    </row>
    <row r="30" spans="2:10" s="470" customFormat="1" ht="12.95" customHeight="1">
      <c r="B30" s="471"/>
      <c r="C30" s="472"/>
      <c r="D30" s="473"/>
      <c r="E30" s="472"/>
      <c r="G30" s="1422" t="s">
        <v>969</v>
      </c>
      <c r="H30" s="1410" t="s">
        <v>30</v>
      </c>
      <c r="I30" s="1423" t="s">
        <v>936</v>
      </c>
      <c r="J30" s="1410" t="s">
        <v>30</v>
      </c>
    </row>
    <row r="31" spans="2:10" s="470" customFormat="1" ht="12.95" customHeight="1">
      <c r="B31" s="1403"/>
      <c r="C31" s="1405" t="s">
        <v>912</v>
      </c>
      <c r="D31" s="1407" t="s">
        <v>917</v>
      </c>
      <c r="E31" s="1405" t="s">
        <v>913</v>
      </c>
      <c r="G31" s="1422"/>
      <c r="H31" s="1410"/>
      <c r="I31" s="1423"/>
      <c r="J31" s="1410"/>
    </row>
    <row r="32" spans="2:10" s="470" customFormat="1" ht="12.95" customHeight="1">
      <c r="B32" s="1404"/>
      <c r="C32" s="1406"/>
      <c r="D32" s="1408"/>
      <c r="E32" s="1406"/>
      <c r="G32" s="1422" t="s">
        <v>970</v>
      </c>
      <c r="H32" s="1410" t="s">
        <v>30</v>
      </c>
      <c r="I32" s="1423" t="s">
        <v>971</v>
      </c>
      <c r="J32" s="1410" t="s">
        <v>30</v>
      </c>
    </row>
    <row r="33" spans="2:10" s="470" customFormat="1" ht="12.95" customHeight="1">
      <c r="B33" s="1403" t="s">
        <v>963</v>
      </c>
      <c r="C33" s="1413" t="s">
        <v>30</v>
      </c>
      <c r="D33" s="1428" t="s">
        <v>961</v>
      </c>
      <c r="E33" s="1413" t="s">
        <v>30</v>
      </c>
      <c r="G33" s="1422"/>
      <c r="H33" s="1410"/>
      <c r="I33" s="1423"/>
      <c r="J33" s="1410"/>
    </row>
    <row r="34" spans="2:10" s="470" customFormat="1" ht="12.95" customHeight="1">
      <c r="B34" s="1412"/>
      <c r="C34" s="1414"/>
      <c r="D34" s="1417"/>
      <c r="E34" s="1414"/>
      <c r="G34" s="1436" t="s">
        <v>963</v>
      </c>
      <c r="H34" s="1413" t="s">
        <v>30</v>
      </c>
      <c r="I34" s="1435" t="s">
        <v>946</v>
      </c>
      <c r="J34" s="1413" t="s">
        <v>30</v>
      </c>
    </row>
    <row r="35" spans="2:10" s="470" customFormat="1" ht="12.95" customHeight="1">
      <c r="B35" s="1404"/>
      <c r="C35" s="1415"/>
      <c r="D35" s="1418"/>
      <c r="E35" s="1415"/>
      <c r="G35" s="1437"/>
      <c r="H35" s="1414"/>
      <c r="I35" s="1431"/>
      <c r="J35" s="1414"/>
    </row>
    <row r="36" spans="2:10" s="470" customFormat="1" ht="12.95" customHeight="1">
      <c r="B36" s="1409" t="s">
        <v>931</v>
      </c>
      <c r="C36" s="1410" t="s">
        <v>30</v>
      </c>
      <c r="D36" s="1419" t="s">
        <v>962</v>
      </c>
      <c r="E36" s="1410" t="s">
        <v>30</v>
      </c>
      <c r="G36" s="1437"/>
      <c r="H36" s="1414"/>
      <c r="I36" s="1431"/>
      <c r="J36" s="1414"/>
    </row>
    <row r="37" spans="2:10" s="470" customFormat="1" ht="12.95" customHeight="1">
      <c r="B37" s="1409"/>
      <c r="C37" s="1410"/>
      <c r="D37" s="1411"/>
      <c r="E37" s="1410"/>
      <c r="G37" s="1438"/>
      <c r="H37" s="1415"/>
      <c r="I37" s="1432"/>
      <c r="J37" s="1415"/>
    </row>
    <row r="38" spans="2:10" s="470" customFormat="1" ht="12.95" customHeight="1">
      <c r="B38" s="1409"/>
      <c r="C38" s="1410"/>
      <c r="D38" s="1411"/>
      <c r="E38" s="1410"/>
      <c r="G38" s="1422" t="s">
        <v>972</v>
      </c>
      <c r="H38" s="1410" t="s">
        <v>30</v>
      </c>
      <c r="I38" s="1423" t="s">
        <v>939</v>
      </c>
      <c r="J38" s="1410" t="s">
        <v>30</v>
      </c>
    </row>
    <row r="39" spans="2:10" s="470" customFormat="1" ht="12.75" customHeight="1">
      <c r="B39" s="471"/>
      <c r="C39" s="472"/>
      <c r="D39" s="474"/>
      <c r="E39" s="472"/>
      <c r="G39" s="1422"/>
      <c r="H39" s="1410"/>
      <c r="I39" s="1423"/>
      <c r="J39" s="1410"/>
    </row>
    <row r="40" spans="2:10" s="470" customFormat="1" ht="12.75" customHeight="1">
      <c r="B40" s="471"/>
      <c r="C40" s="472"/>
      <c r="D40" s="474"/>
      <c r="E40" s="472"/>
      <c r="G40" s="471"/>
      <c r="H40" s="472"/>
      <c r="I40" s="479"/>
      <c r="J40" s="472"/>
    </row>
    <row r="41" spans="2:10">
      <c r="B41" s="1425" t="s">
        <v>948</v>
      </c>
      <c r="C41" s="1425"/>
      <c r="D41" s="1425"/>
      <c r="E41" s="1425"/>
      <c r="F41" s="1425"/>
      <c r="G41" s="1425"/>
      <c r="H41" s="1425"/>
      <c r="I41" s="1425"/>
    </row>
    <row r="42" spans="2:10" ht="35.25" customHeight="1">
      <c r="B42" s="924" t="s">
        <v>949</v>
      </c>
      <c r="C42" s="924"/>
      <c r="D42" s="924"/>
      <c r="E42" s="924"/>
      <c r="F42" s="924"/>
      <c r="G42" s="924"/>
      <c r="H42" s="924"/>
      <c r="I42" s="924"/>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tint="0.79998168889431442"/>
    <pageSetUpPr fitToPage="1"/>
  </sheetPr>
  <dimension ref="A2:AH23"/>
  <sheetViews>
    <sheetView view="pageBreakPreview" zoomScaleNormal="100" zoomScaleSheetLayoutView="100" workbookViewId="0">
      <selection activeCell="F11" sqref="F11:L11"/>
    </sheetView>
  </sheetViews>
  <sheetFormatPr defaultColWidth="4.125" defaultRowHeight="18" customHeight="1"/>
  <cols>
    <col min="1" max="1" width="1.875" style="321" customWidth="1"/>
    <col min="2" max="2" width="4.625" style="321" customWidth="1"/>
    <col min="3" max="3" width="7.25" style="321" customWidth="1"/>
    <col min="4" max="4" width="3.5" style="321" customWidth="1"/>
    <col min="5" max="5" width="11.5" style="321" customWidth="1"/>
    <col min="6" max="6" width="10.5" style="321" customWidth="1"/>
    <col min="7" max="7" width="7.75" style="321" customWidth="1"/>
    <col min="8" max="8" width="3.5" style="321" customWidth="1"/>
    <col min="9" max="9" width="7.375" style="321" customWidth="1"/>
    <col min="10" max="10" width="3.5" style="321" customWidth="1"/>
    <col min="11" max="11" width="8" style="321" customWidth="1"/>
    <col min="12" max="12" width="15.25" style="321" customWidth="1"/>
    <col min="13" max="13" width="7.375" style="321" customWidth="1"/>
    <col min="14" max="14" width="12.25" style="321" customWidth="1"/>
    <col min="15" max="15" width="2.625" style="321" customWidth="1"/>
    <col min="16" max="16" width="5.875" style="321" customWidth="1"/>
    <col min="17" max="122" width="4.625" style="321" customWidth="1"/>
    <col min="123" max="255" width="8.625" style="321" customWidth="1"/>
    <col min="256" max="16384" width="4.125" style="321"/>
  </cols>
  <sheetData>
    <row r="2" spans="1:34" ht="24.4" customHeight="1">
      <c r="B2" s="1452" t="s">
        <v>552</v>
      </c>
      <c r="C2" s="1453"/>
      <c r="D2" s="1453"/>
      <c r="E2" s="1453"/>
      <c r="F2" s="1453"/>
      <c r="G2" s="1453"/>
      <c r="H2" s="1453"/>
      <c r="I2" s="1453"/>
      <c r="J2" s="1453"/>
      <c r="K2" s="1453"/>
      <c r="L2" s="1453"/>
      <c r="M2" s="1453"/>
      <c r="N2" s="1454"/>
    </row>
    <row r="3" spans="1:34" ht="21.75" customHeight="1">
      <c r="B3" s="323"/>
      <c r="C3" s="323"/>
      <c r="D3" s="323"/>
      <c r="E3" s="323"/>
    </row>
    <row r="4" spans="1:34" ht="19.7" customHeight="1">
      <c r="A4" s="324" t="s">
        <v>532</v>
      </c>
      <c r="B4" s="325"/>
      <c r="C4" s="325"/>
      <c r="D4" s="325"/>
      <c r="E4" s="325"/>
      <c r="F4" s="325"/>
      <c r="G4" s="325"/>
      <c r="H4" s="325"/>
      <c r="I4" s="325"/>
    </row>
    <row r="5" spans="1:34" ht="20.25" customHeight="1">
      <c r="A5" s="324"/>
      <c r="B5" s="319" t="s">
        <v>553</v>
      </c>
      <c r="C5" s="319"/>
      <c r="F5" s="326"/>
      <c r="G5" s="326"/>
      <c r="H5" s="327"/>
      <c r="I5" s="327"/>
    </row>
    <row r="6" spans="1:34" ht="30.75" customHeight="1">
      <c r="A6" s="328"/>
      <c r="B6" s="1455" t="str">
        <f>はじめに!D5</f>
        <v>□□集落協定</v>
      </c>
      <c r="C6" s="1456"/>
      <c r="D6" s="1456"/>
      <c r="E6" s="1456"/>
      <c r="F6" s="1456"/>
      <c r="G6" s="1456"/>
      <c r="H6" s="1456"/>
      <c r="I6" s="1456"/>
      <c r="J6" s="1456"/>
      <c r="K6" s="1456"/>
      <c r="L6" s="1456"/>
      <c r="M6" s="1457"/>
    </row>
    <row r="7" spans="1:34" ht="20.100000000000001" customHeight="1">
      <c r="A7" s="328"/>
      <c r="B7" s="329"/>
      <c r="C7" s="329"/>
      <c r="D7" s="330"/>
      <c r="E7" s="330"/>
      <c r="F7" s="330"/>
      <c r="G7" s="330"/>
      <c r="H7" s="331"/>
      <c r="I7" s="331"/>
      <c r="J7" s="330"/>
      <c r="K7" s="330"/>
      <c r="L7" s="330"/>
      <c r="M7" s="332"/>
    </row>
    <row r="8" spans="1:34" s="319" customFormat="1" ht="22.5" customHeight="1">
      <c r="A8" s="324"/>
      <c r="B8" s="319" t="s">
        <v>554</v>
      </c>
      <c r="M8" s="320"/>
      <c r="N8" s="320"/>
      <c r="Q8" s="333"/>
    </row>
    <row r="9" spans="1:34" ht="24" customHeight="1">
      <c r="A9" s="328"/>
      <c r="B9" s="1445" t="s">
        <v>555</v>
      </c>
      <c r="C9" s="1445"/>
      <c r="D9" s="1445"/>
      <c r="E9" s="1445"/>
      <c r="F9" s="1458" t="s">
        <v>556</v>
      </c>
      <c r="G9" s="1458"/>
      <c r="H9" s="1458"/>
      <c r="I9" s="1458"/>
      <c r="J9" s="1458"/>
      <c r="K9" s="1458"/>
      <c r="L9" s="1458"/>
    </row>
    <row r="10" spans="1:34" ht="24" customHeight="1">
      <c r="A10" s="328"/>
      <c r="B10" s="1445" t="s">
        <v>557</v>
      </c>
      <c r="C10" s="1445"/>
      <c r="D10" s="1445"/>
      <c r="E10" s="1445"/>
      <c r="F10" s="1459"/>
      <c r="G10" s="1459"/>
      <c r="H10" s="1459"/>
      <c r="I10" s="1459"/>
      <c r="J10" s="1459"/>
      <c r="K10" s="1459"/>
      <c r="L10" s="1459"/>
    </row>
    <row r="11" spans="1:34" ht="24" customHeight="1">
      <c r="A11" s="328"/>
      <c r="B11" s="1445" t="s">
        <v>558</v>
      </c>
      <c r="C11" s="1445"/>
      <c r="D11" s="1445"/>
      <c r="E11" s="1445"/>
      <c r="F11" s="1459"/>
      <c r="G11" s="1459"/>
      <c r="H11" s="1459"/>
      <c r="I11" s="1459"/>
      <c r="J11" s="1459"/>
      <c r="K11" s="1459"/>
      <c r="L11" s="1459"/>
    </row>
    <row r="12" spans="1:34" ht="24" customHeight="1">
      <c r="A12" s="328"/>
      <c r="B12" s="1445" t="s">
        <v>559</v>
      </c>
      <c r="C12" s="1445"/>
      <c r="D12" s="1445"/>
      <c r="E12" s="1445"/>
      <c r="F12" s="1459"/>
      <c r="G12" s="1459"/>
      <c r="H12" s="1459"/>
      <c r="I12" s="1459"/>
      <c r="J12" s="1459"/>
      <c r="K12" s="1459"/>
      <c r="L12" s="1459"/>
    </row>
    <row r="13" spans="1:34" ht="94.5" customHeight="1">
      <c r="A13" s="328"/>
      <c r="B13" s="1439" t="s">
        <v>533</v>
      </c>
      <c r="C13" s="1439"/>
      <c r="D13" s="1439"/>
      <c r="E13" s="1439"/>
      <c r="F13" s="1439"/>
      <c r="G13" s="1439"/>
      <c r="H13" s="1439"/>
      <c r="I13" s="1439"/>
      <c r="J13" s="1439"/>
      <c r="K13" s="1439"/>
      <c r="L13" s="1439"/>
      <c r="M13" s="322"/>
      <c r="N13" s="322"/>
      <c r="O13" s="322"/>
      <c r="P13" s="322"/>
      <c r="Q13" s="322"/>
      <c r="R13" s="322"/>
      <c r="S13" s="322"/>
      <c r="T13" s="322"/>
      <c r="U13" s="322"/>
      <c r="V13" s="322"/>
      <c r="W13" s="322"/>
      <c r="X13" s="322"/>
      <c r="Y13" s="322"/>
      <c r="Z13" s="322"/>
      <c r="AA13" s="322"/>
      <c r="AB13" s="322"/>
      <c r="AC13" s="322"/>
      <c r="AD13" s="322"/>
      <c r="AE13" s="322"/>
      <c r="AF13" s="322"/>
      <c r="AG13" s="322"/>
      <c r="AH13" s="322"/>
    </row>
    <row r="14" spans="1:34" ht="20.100000000000001" customHeight="1">
      <c r="A14" s="328"/>
      <c r="B14" s="334"/>
      <c r="C14" s="334"/>
      <c r="D14" s="334"/>
      <c r="E14" s="334"/>
      <c r="F14" s="334"/>
      <c r="G14" s="334"/>
      <c r="H14" s="334"/>
      <c r="I14" s="334"/>
      <c r="J14" s="334"/>
      <c r="K14" s="334"/>
      <c r="L14" s="334"/>
      <c r="M14" s="334"/>
      <c r="N14" s="334"/>
      <c r="O14" s="322"/>
      <c r="P14" s="322"/>
      <c r="Q14" s="322"/>
      <c r="R14" s="322"/>
      <c r="S14" s="322"/>
      <c r="T14" s="322"/>
      <c r="U14" s="322"/>
      <c r="V14" s="322"/>
      <c r="W14" s="322"/>
      <c r="X14" s="322"/>
      <c r="Y14" s="322"/>
      <c r="Z14" s="322"/>
      <c r="AA14" s="322"/>
      <c r="AB14" s="322"/>
      <c r="AC14" s="322"/>
      <c r="AD14" s="322"/>
      <c r="AE14" s="322"/>
      <c r="AF14" s="322"/>
      <c r="AG14" s="322"/>
      <c r="AH14" s="322"/>
    </row>
    <row r="15" spans="1:34" s="319" customFormat="1" ht="22.5" customHeight="1">
      <c r="A15" s="324"/>
      <c r="B15" s="319" t="s">
        <v>534</v>
      </c>
      <c r="M15" s="320"/>
      <c r="N15" s="320"/>
      <c r="Q15" s="333"/>
    </row>
    <row r="16" spans="1:34" ht="24" customHeight="1" thickBot="1">
      <c r="A16" s="328"/>
      <c r="B16" s="1451" t="s">
        <v>535</v>
      </c>
      <c r="C16" s="1451"/>
      <c r="D16" s="1451" t="s">
        <v>536</v>
      </c>
      <c r="E16" s="1451"/>
      <c r="F16" s="1451"/>
      <c r="G16" s="1451" t="s">
        <v>537</v>
      </c>
      <c r="H16" s="1451"/>
      <c r="I16" s="1451"/>
      <c r="J16" s="1451"/>
      <c r="K16" s="1451"/>
      <c r="L16" s="1451" t="s">
        <v>538</v>
      </c>
      <c r="M16" s="1451"/>
    </row>
    <row r="17" spans="1:34" ht="47.65" customHeight="1" thickTop="1">
      <c r="A17" s="328"/>
      <c r="B17" s="1440" t="s">
        <v>712</v>
      </c>
      <c r="C17" s="1441"/>
      <c r="D17" s="1444" t="s">
        <v>539</v>
      </c>
      <c r="E17" s="1444"/>
      <c r="F17" s="1444"/>
      <c r="G17" s="1444" t="s">
        <v>540</v>
      </c>
      <c r="H17" s="1444"/>
      <c r="I17" s="1444"/>
      <c r="J17" s="1444"/>
      <c r="K17" s="1444"/>
      <c r="L17" s="1444" t="s">
        <v>541</v>
      </c>
      <c r="M17" s="1444"/>
    </row>
    <row r="18" spans="1:34" ht="85.9" customHeight="1">
      <c r="A18" s="328"/>
      <c r="B18" s="1442"/>
      <c r="C18" s="1443"/>
      <c r="D18" s="1445"/>
      <c r="E18" s="1445"/>
      <c r="F18" s="1445"/>
      <c r="G18" s="1445" t="s">
        <v>542</v>
      </c>
      <c r="H18" s="1445"/>
      <c r="I18" s="1445"/>
      <c r="J18" s="1445"/>
      <c r="K18" s="1445"/>
      <c r="L18" s="1445"/>
      <c r="M18" s="1445"/>
    </row>
    <row r="19" spans="1:34" ht="43.15" customHeight="1">
      <c r="A19" s="328"/>
      <c r="B19" s="1446" t="s">
        <v>712</v>
      </c>
      <c r="C19" s="1447"/>
      <c r="D19" s="1445" t="s">
        <v>543</v>
      </c>
      <c r="E19" s="1445"/>
      <c r="F19" s="1445"/>
      <c r="G19" s="1445" t="s">
        <v>544</v>
      </c>
      <c r="H19" s="1445"/>
      <c r="I19" s="1445"/>
      <c r="J19" s="1445"/>
      <c r="K19" s="1445"/>
      <c r="L19" s="1445" t="s">
        <v>545</v>
      </c>
      <c r="M19" s="1445"/>
    </row>
    <row r="20" spans="1:34" ht="62.65" customHeight="1">
      <c r="A20" s="328"/>
      <c r="B20" s="1448"/>
      <c r="C20" s="1449"/>
      <c r="D20" s="1445"/>
      <c r="E20" s="1445"/>
      <c r="F20" s="1445"/>
      <c r="G20" s="1445" t="s">
        <v>546</v>
      </c>
      <c r="H20" s="1445"/>
      <c r="I20" s="1445"/>
      <c r="J20" s="1445"/>
      <c r="K20" s="1445"/>
      <c r="L20" s="1445" t="s">
        <v>547</v>
      </c>
      <c r="M20" s="1445"/>
    </row>
    <row r="21" spans="1:34" ht="68.25" customHeight="1">
      <c r="A21" s="328"/>
      <c r="B21" s="1450" t="s">
        <v>712</v>
      </c>
      <c r="C21" s="1450"/>
      <c r="D21" s="1445" t="s">
        <v>548</v>
      </c>
      <c r="E21" s="1445"/>
      <c r="F21" s="1445"/>
      <c r="G21" s="1445" t="s">
        <v>549</v>
      </c>
      <c r="H21" s="1445"/>
      <c r="I21" s="1445"/>
      <c r="J21" s="1445"/>
      <c r="K21" s="1445"/>
      <c r="L21" s="1445" t="s">
        <v>550</v>
      </c>
      <c r="M21" s="1445"/>
    </row>
    <row r="22" spans="1:34" ht="288" customHeight="1">
      <c r="A22" s="328"/>
      <c r="B22" s="1439" t="s">
        <v>551</v>
      </c>
      <c r="C22" s="1439"/>
      <c r="D22" s="1439"/>
      <c r="E22" s="1439"/>
      <c r="F22" s="1439"/>
      <c r="G22" s="1439"/>
      <c r="H22" s="1439"/>
      <c r="I22" s="1439"/>
      <c r="J22" s="1439"/>
      <c r="K22" s="1439"/>
      <c r="L22" s="1439"/>
      <c r="M22" s="1439"/>
      <c r="N22" s="322"/>
      <c r="O22" s="322"/>
      <c r="P22" s="322"/>
      <c r="Q22" s="322"/>
      <c r="R22" s="322"/>
      <c r="S22" s="322"/>
      <c r="T22" s="322"/>
      <c r="U22" s="322"/>
      <c r="V22" s="322"/>
      <c r="W22" s="322"/>
      <c r="X22" s="322"/>
      <c r="Y22" s="322"/>
      <c r="Z22" s="322"/>
      <c r="AA22" s="322"/>
      <c r="AB22" s="322"/>
      <c r="AC22" s="322"/>
      <c r="AD22" s="322"/>
      <c r="AE22" s="322"/>
      <c r="AF22" s="322"/>
      <c r="AG22" s="322"/>
      <c r="AH22" s="322"/>
    </row>
    <row r="23" spans="1:34" ht="20.100000000000001" customHeight="1">
      <c r="A23" s="328"/>
      <c r="B23" s="334"/>
      <c r="C23" s="334"/>
      <c r="D23" s="334"/>
      <c r="E23" s="334"/>
      <c r="F23" s="334"/>
      <c r="G23" s="334"/>
      <c r="H23" s="334"/>
      <c r="I23" s="334"/>
      <c r="J23" s="334"/>
      <c r="K23" s="334"/>
      <c r="L23" s="334"/>
      <c r="M23" s="334"/>
      <c r="N23" s="334"/>
      <c r="O23" s="322"/>
      <c r="P23" s="322"/>
      <c r="Q23" s="322"/>
      <c r="R23" s="322"/>
      <c r="S23" s="322"/>
      <c r="T23" s="322"/>
      <c r="U23" s="322"/>
      <c r="V23" s="322"/>
      <c r="W23" s="322"/>
      <c r="X23" s="322"/>
      <c r="Y23" s="322"/>
      <c r="Z23" s="322"/>
      <c r="AA23" s="322"/>
      <c r="AB23" s="322"/>
      <c r="AC23" s="322"/>
      <c r="AD23" s="322"/>
      <c r="AE23" s="322"/>
      <c r="AF23" s="322"/>
      <c r="AG23" s="322"/>
      <c r="AH23" s="32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79998168889431442"/>
    <pageSetUpPr fitToPage="1"/>
  </sheetPr>
  <dimension ref="A2:AH71"/>
  <sheetViews>
    <sheetView view="pageBreakPreview" zoomScale="125" zoomScaleNormal="100" zoomScaleSheetLayoutView="100" workbookViewId="0">
      <selection activeCell="F12" sqref="F12:G12"/>
    </sheetView>
  </sheetViews>
  <sheetFormatPr defaultColWidth="4.125" defaultRowHeight="18" customHeight="1"/>
  <cols>
    <col min="1" max="1" width="1.875" style="321" customWidth="1"/>
    <col min="2" max="3" width="9.625" style="321" customWidth="1"/>
    <col min="4" max="4" width="7.5" style="321" customWidth="1"/>
    <col min="5" max="5" width="9" style="321" customWidth="1"/>
    <col min="6" max="6" width="8.5" style="321" customWidth="1"/>
    <col min="7" max="7" width="7.5" style="321" customWidth="1"/>
    <col min="8" max="14" width="9.625" style="321" customWidth="1"/>
    <col min="15" max="15" width="2.625" style="321" customWidth="1"/>
    <col min="16" max="16" width="5.875" style="321" customWidth="1"/>
    <col min="17" max="122" width="4.625" style="321" customWidth="1"/>
    <col min="123" max="255" width="8.625" style="321" customWidth="1"/>
    <col min="256" max="16384" width="4.125" style="321"/>
  </cols>
  <sheetData>
    <row r="2" spans="1:34" ht="19.7" customHeight="1">
      <c r="A2" s="324" t="s">
        <v>560</v>
      </c>
      <c r="B2" s="325"/>
      <c r="C2" s="325"/>
      <c r="D2" s="325"/>
      <c r="E2" s="325"/>
      <c r="F2" s="325"/>
      <c r="G2" s="325"/>
      <c r="H2" s="325"/>
      <c r="I2" s="325"/>
    </row>
    <row r="3" spans="1:34" ht="66.95" customHeight="1">
      <c r="A3" s="328"/>
      <c r="B3" s="1495" t="s">
        <v>561</v>
      </c>
      <c r="C3" s="1495"/>
      <c r="D3" s="1495"/>
      <c r="E3" s="1495"/>
      <c r="F3" s="1495"/>
      <c r="G3" s="1495"/>
      <c r="H3" s="1495"/>
      <c r="I3" s="1495"/>
      <c r="J3" s="1495"/>
      <c r="K3" s="1495"/>
      <c r="L3" s="1495"/>
      <c r="M3" s="1495"/>
      <c r="N3" s="1495"/>
      <c r="O3" s="322"/>
      <c r="P3" s="322"/>
      <c r="Q3" s="322"/>
      <c r="R3" s="322"/>
      <c r="S3" s="322"/>
      <c r="T3" s="322"/>
      <c r="U3" s="322"/>
      <c r="V3" s="322"/>
      <c r="W3" s="322"/>
      <c r="X3" s="322"/>
      <c r="Y3" s="322"/>
      <c r="Z3" s="322"/>
      <c r="AA3" s="322"/>
      <c r="AB3" s="322"/>
      <c r="AC3" s="322"/>
      <c r="AD3" s="322"/>
      <c r="AE3" s="322"/>
      <c r="AF3" s="322"/>
      <c r="AG3" s="322"/>
      <c r="AH3" s="322"/>
    </row>
    <row r="4" spans="1:34" ht="20.100000000000001" customHeight="1">
      <c r="A4" s="328"/>
      <c r="B4" s="329"/>
      <c r="C4" s="329"/>
      <c r="D4" s="330"/>
      <c r="E4" s="330"/>
      <c r="F4" s="330"/>
      <c r="G4" s="330"/>
      <c r="H4" s="331"/>
      <c r="I4" s="331"/>
      <c r="J4" s="330"/>
      <c r="K4" s="330"/>
      <c r="L4" s="330"/>
      <c r="M4" s="332"/>
    </row>
    <row r="5" spans="1:34" ht="20.25" customHeight="1">
      <c r="A5" s="324"/>
      <c r="B5" s="319" t="s">
        <v>562</v>
      </c>
      <c r="C5" s="319"/>
      <c r="F5" s="326"/>
      <c r="G5" s="326"/>
      <c r="H5" s="327"/>
      <c r="I5" s="327"/>
    </row>
    <row r="6" spans="1:34" ht="30.75" customHeight="1">
      <c r="A6" s="328"/>
      <c r="B6" s="1503" t="s">
        <v>563</v>
      </c>
      <c r="C6" s="1504"/>
      <c r="D6" s="1504"/>
      <c r="E6" s="1504"/>
      <c r="F6" s="1504"/>
      <c r="G6" s="1504"/>
      <c r="H6" s="1504"/>
      <c r="I6" s="1504"/>
      <c r="J6" s="1504"/>
      <c r="K6" s="1504"/>
      <c r="L6" s="1504"/>
      <c r="M6" s="1505"/>
    </row>
    <row r="7" spans="1:34" ht="20.100000000000001" customHeight="1">
      <c r="A7" s="328"/>
      <c r="B7" s="329"/>
      <c r="C7" s="329"/>
      <c r="D7" s="330"/>
      <c r="E7" s="330"/>
      <c r="F7" s="330"/>
      <c r="G7" s="330"/>
      <c r="H7" s="331"/>
      <c r="I7" s="331"/>
      <c r="J7" s="330"/>
      <c r="K7" s="330"/>
      <c r="L7" s="330"/>
      <c r="M7" s="332"/>
    </row>
    <row r="8" spans="1:34" s="319" customFormat="1" ht="22.5" customHeight="1">
      <c r="A8" s="324"/>
      <c r="B8" s="319" t="s">
        <v>564</v>
      </c>
      <c r="M8" s="320"/>
      <c r="N8" s="320"/>
      <c r="Q8" s="333"/>
    </row>
    <row r="9" spans="1:34" ht="24" customHeight="1">
      <c r="A9" s="328"/>
      <c r="B9" s="1506" t="s">
        <v>565</v>
      </c>
      <c r="C9" s="1506"/>
      <c r="D9" s="1506"/>
      <c r="E9" s="1506"/>
      <c r="F9" s="1507" t="s">
        <v>566</v>
      </c>
      <c r="G9" s="1507"/>
      <c r="H9" s="1507" t="s">
        <v>567</v>
      </c>
      <c r="I9" s="1507"/>
      <c r="J9" s="1507"/>
      <c r="K9" s="1507"/>
      <c r="L9" s="1508" t="s">
        <v>568</v>
      </c>
      <c r="M9" s="1509"/>
    </row>
    <row r="10" spans="1:34" ht="49.5" customHeight="1" thickBot="1">
      <c r="A10" s="328"/>
      <c r="B10" s="1451"/>
      <c r="C10" s="1451"/>
      <c r="D10" s="1451"/>
      <c r="E10" s="1451"/>
      <c r="F10" s="1483"/>
      <c r="G10" s="1483"/>
      <c r="H10" s="1510" t="s">
        <v>569</v>
      </c>
      <c r="I10" s="1510"/>
      <c r="J10" s="1510" t="s">
        <v>570</v>
      </c>
      <c r="K10" s="1510"/>
      <c r="L10" s="335" t="s">
        <v>571</v>
      </c>
      <c r="M10" s="336" t="s">
        <v>572</v>
      </c>
    </row>
    <row r="11" spans="1:34" ht="24" customHeight="1" thickTop="1">
      <c r="A11" s="328"/>
      <c r="B11" s="1498" t="str">
        <f>"（自協定）"&amp;はじめに!D5</f>
        <v>（自協定）□□集落協定</v>
      </c>
      <c r="C11" s="1498" t="s">
        <v>573</v>
      </c>
      <c r="D11" s="1498" t="s">
        <v>573</v>
      </c>
      <c r="E11" s="1498" t="s">
        <v>573</v>
      </c>
      <c r="F11" s="1499">
        <f>別紙１④!$C$64/10000</f>
        <v>3.6162000000000001</v>
      </c>
      <c r="G11" s="1499"/>
      <c r="H11" s="1500"/>
      <c r="I11" s="1500"/>
      <c r="J11" s="1500"/>
      <c r="K11" s="1500"/>
      <c r="L11" s="337"/>
      <c r="M11" s="337"/>
    </row>
    <row r="12" spans="1:34" ht="24" customHeight="1">
      <c r="A12" s="328"/>
      <c r="B12" s="1501" t="s">
        <v>574</v>
      </c>
      <c r="C12" s="1501"/>
      <c r="D12" s="1501"/>
      <c r="E12" s="1501"/>
      <c r="F12" s="1502">
        <v>13.7</v>
      </c>
      <c r="G12" s="1502"/>
      <c r="H12" s="1450" t="s">
        <v>712</v>
      </c>
      <c r="I12" s="1450"/>
      <c r="J12" s="1450" t="s">
        <v>71</v>
      </c>
      <c r="K12" s="1450"/>
      <c r="L12" s="558" t="s">
        <v>712</v>
      </c>
      <c r="M12" s="559"/>
    </row>
    <row r="13" spans="1:34" ht="24" customHeight="1">
      <c r="A13" s="328"/>
      <c r="B13" s="1501" t="s">
        <v>575</v>
      </c>
      <c r="C13" s="1501"/>
      <c r="D13" s="1501"/>
      <c r="E13" s="1501"/>
      <c r="F13" s="1502">
        <v>3.2</v>
      </c>
      <c r="G13" s="1502"/>
      <c r="H13" s="1450" t="s">
        <v>712</v>
      </c>
      <c r="I13" s="1450"/>
      <c r="J13" s="1450" t="s">
        <v>71</v>
      </c>
      <c r="K13" s="1450"/>
      <c r="L13" s="559"/>
      <c r="M13" s="558" t="s">
        <v>712</v>
      </c>
      <c r="N13" s="560"/>
    </row>
    <row r="14" spans="1:34" ht="24" customHeight="1">
      <c r="A14" s="328"/>
      <c r="B14" s="1501"/>
      <c r="C14" s="1501"/>
      <c r="D14" s="1501"/>
      <c r="E14" s="1501"/>
      <c r="F14" s="1502"/>
      <c r="G14" s="1502"/>
      <c r="H14" s="1450" t="s">
        <v>71</v>
      </c>
      <c r="I14" s="1450"/>
      <c r="J14" s="1450" t="s">
        <v>71</v>
      </c>
      <c r="K14" s="1450"/>
      <c r="L14" s="559"/>
      <c r="M14" s="558"/>
    </row>
    <row r="15" spans="1:34" ht="24" customHeight="1">
      <c r="A15" s="328"/>
      <c r="B15" s="1445" t="s">
        <v>576</v>
      </c>
      <c r="C15" s="1445" t="s">
        <v>576</v>
      </c>
      <c r="D15" s="1445" t="s">
        <v>576</v>
      </c>
      <c r="E15" s="1445" t="s">
        <v>576</v>
      </c>
      <c r="F15" s="1496">
        <f>SUM(F11:G14)</f>
        <v>20.516199999999998</v>
      </c>
      <c r="G15" s="1496"/>
      <c r="H15" s="1497"/>
      <c r="I15" s="1497"/>
      <c r="J15" s="1497"/>
      <c r="K15" s="1497"/>
      <c r="L15" s="338"/>
      <c r="M15" s="338"/>
    </row>
    <row r="16" spans="1:34" ht="27.6" customHeight="1">
      <c r="A16" s="328"/>
      <c r="B16" s="1495" t="s">
        <v>577</v>
      </c>
      <c r="C16" s="1495"/>
      <c r="D16" s="1495"/>
      <c r="E16" s="1495"/>
      <c r="F16" s="1495"/>
      <c r="G16" s="1495"/>
      <c r="H16" s="1495"/>
      <c r="I16" s="1495"/>
      <c r="J16" s="1495"/>
      <c r="K16" s="1495"/>
      <c r="L16" s="1495"/>
      <c r="M16" s="1495"/>
      <c r="N16" s="1495"/>
      <c r="O16" s="322"/>
      <c r="P16" s="322"/>
      <c r="Q16" s="322"/>
      <c r="R16" s="322"/>
      <c r="S16" s="322"/>
      <c r="T16" s="322"/>
      <c r="U16" s="322"/>
      <c r="V16" s="322"/>
      <c r="W16" s="322"/>
      <c r="X16" s="322"/>
      <c r="Y16" s="322"/>
      <c r="Z16" s="322"/>
      <c r="AA16" s="322"/>
      <c r="AB16" s="322"/>
      <c r="AC16" s="322"/>
      <c r="AD16" s="322"/>
      <c r="AE16" s="322"/>
      <c r="AF16" s="322"/>
      <c r="AG16" s="322"/>
      <c r="AH16" s="322"/>
    </row>
    <row r="17" spans="1:34" ht="20.100000000000001" customHeight="1">
      <c r="A17" s="328"/>
      <c r="B17" s="334"/>
      <c r="C17" s="334"/>
      <c r="D17" s="334"/>
      <c r="E17" s="334"/>
      <c r="F17" s="334"/>
      <c r="G17" s="334"/>
      <c r="H17" s="334"/>
      <c r="I17" s="334"/>
      <c r="J17" s="334"/>
      <c r="K17" s="334"/>
      <c r="L17" s="334"/>
      <c r="M17" s="334"/>
      <c r="N17" s="334"/>
      <c r="O17" s="322"/>
      <c r="P17" s="322"/>
      <c r="Q17" s="322"/>
      <c r="R17" s="322"/>
      <c r="S17" s="322"/>
      <c r="T17" s="322"/>
      <c r="U17" s="322"/>
      <c r="V17" s="322"/>
      <c r="W17" s="322"/>
      <c r="X17" s="322"/>
      <c r="Y17" s="322"/>
      <c r="Z17" s="322"/>
      <c r="AA17" s="322"/>
      <c r="AB17" s="322"/>
      <c r="AC17" s="322"/>
      <c r="AD17" s="322"/>
      <c r="AE17" s="322"/>
      <c r="AF17" s="322"/>
      <c r="AG17" s="322"/>
      <c r="AH17" s="322"/>
    </row>
    <row r="18" spans="1:34" s="319" customFormat="1" ht="22.5" customHeight="1">
      <c r="A18" s="324"/>
      <c r="B18" s="319" t="s">
        <v>578</v>
      </c>
      <c r="M18" s="320"/>
      <c r="N18" s="320"/>
      <c r="Q18" s="333"/>
    </row>
    <row r="19" spans="1:34" ht="24" customHeight="1" thickBot="1">
      <c r="A19" s="328"/>
      <c r="B19" s="1451" t="s">
        <v>579</v>
      </c>
      <c r="C19" s="1451"/>
      <c r="D19" s="1483"/>
      <c r="E19" s="1483"/>
      <c r="F19" s="1483"/>
      <c r="G19" s="1483"/>
      <c r="H19" s="1483" t="s">
        <v>579</v>
      </c>
      <c r="I19" s="1483"/>
      <c r="J19" s="1483"/>
      <c r="K19" s="1483"/>
      <c r="L19" s="1483"/>
      <c r="M19" s="1483"/>
    </row>
    <row r="20" spans="1:34" ht="23.85" customHeight="1" thickTop="1">
      <c r="A20" s="328"/>
      <c r="B20" s="1450" t="s">
        <v>71</v>
      </c>
      <c r="C20" s="1450"/>
      <c r="D20" s="1484" t="s">
        <v>580</v>
      </c>
      <c r="E20" s="1484"/>
      <c r="F20" s="1484"/>
      <c r="G20" s="1484"/>
      <c r="H20" s="1450" t="s">
        <v>71</v>
      </c>
      <c r="I20" s="1450"/>
      <c r="J20" s="1472" t="s">
        <v>581</v>
      </c>
      <c r="K20" s="1472"/>
      <c r="L20" s="1472"/>
      <c r="M20" s="1472"/>
    </row>
    <row r="21" spans="1:34" ht="24" customHeight="1">
      <c r="A21" s="328"/>
      <c r="B21" s="1450" t="s">
        <v>712</v>
      </c>
      <c r="C21" s="1450"/>
      <c r="D21" s="1473" t="s">
        <v>582</v>
      </c>
      <c r="E21" s="1473"/>
      <c r="F21" s="1473"/>
      <c r="G21" s="1473"/>
      <c r="H21" s="1450" t="s">
        <v>712</v>
      </c>
      <c r="I21" s="1450"/>
      <c r="J21" s="1460" t="s">
        <v>583</v>
      </c>
      <c r="K21" s="1460"/>
      <c r="L21" s="1460"/>
      <c r="M21" s="1460"/>
    </row>
    <row r="22" spans="1:34" ht="24" customHeight="1">
      <c r="A22" s="328"/>
      <c r="B22" s="1450" t="s">
        <v>71</v>
      </c>
      <c r="C22" s="1450"/>
      <c r="D22" s="1473" t="s">
        <v>584</v>
      </c>
      <c r="E22" s="1473"/>
      <c r="F22" s="1473"/>
      <c r="G22" s="1473"/>
      <c r="H22" s="1446" t="s">
        <v>71</v>
      </c>
      <c r="I22" s="1447"/>
      <c r="J22" s="565" t="s">
        <v>987</v>
      </c>
      <c r="K22" s="566"/>
      <c r="L22" s="566"/>
      <c r="M22" s="567"/>
    </row>
    <row r="23" spans="1:34" ht="24" customHeight="1">
      <c r="A23" s="328"/>
      <c r="B23" s="1450" t="s">
        <v>712</v>
      </c>
      <c r="C23" s="1450"/>
      <c r="D23" s="1473" t="s">
        <v>585</v>
      </c>
      <c r="E23" s="1473"/>
      <c r="F23" s="1473"/>
      <c r="G23" s="1473"/>
      <c r="H23" s="1448"/>
      <c r="I23" s="1449"/>
      <c r="J23" s="1491"/>
      <c r="K23" s="1492"/>
      <c r="L23" s="1492"/>
      <c r="M23" s="1493"/>
    </row>
    <row r="24" spans="1:34" ht="108.4" customHeight="1">
      <c r="A24" s="328"/>
      <c r="B24" s="1494" t="s">
        <v>586</v>
      </c>
      <c r="C24" s="1494"/>
      <c r="D24" s="1494"/>
      <c r="E24" s="1494"/>
      <c r="F24" s="1494"/>
      <c r="G24" s="1494"/>
      <c r="H24" s="1494"/>
      <c r="I24" s="1494"/>
      <c r="J24" s="1494"/>
      <c r="K24" s="1494"/>
      <c r="L24" s="1494"/>
      <c r="M24" s="1494"/>
    </row>
    <row r="25" spans="1:34" ht="40.15" customHeight="1">
      <c r="A25" s="328"/>
      <c r="B25" s="1495" t="s">
        <v>587</v>
      </c>
      <c r="C25" s="1495"/>
      <c r="D25" s="1495"/>
      <c r="E25" s="1495"/>
      <c r="F25" s="1495"/>
      <c r="G25" s="1495"/>
      <c r="H25" s="1495"/>
      <c r="I25" s="1495"/>
      <c r="J25" s="1495"/>
      <c r="K25" s="1495"/>
      <c r="L25" s="1495"/>
      <c r="M25" s="1495"/>
      <c r="N25" s="322"/>
      <c r="O25" s="322"/>
      <c r="P25" s="322"/>
      <c r="Q25" s="322"/>
      <c r="R25" s="322"/>
      <c r="S25" s="322"/>
      <c r="T25" s="322"/>
      <c r="U25" s="322"/>
      <c r="V25" s="322"/>
      <c r="W25" s="322"/>
      <c r="X25" s="322"/>
      <c r="Y25" s="322"/>
      <c r="Z25" s="322"/>
      <c r="AA25" s="322"/>
      <c r="AB25" s="322"/>
      <c r="AC25" s="322"/>
      <c r="AD25" s="322"/>
      <c r="AE25" s="322"/>
      <c r="AF25" s="322"/>
      <c r="AG25" s="322"/>
      <c r="AH25" s="322"/>
    </row>
    <row r="26" spans="1:34" ht="20.100000000000001" customHeight="1">
      <c r="A26" s="328"/>
      <c r="B26" s="334"/>
      <c r="C26" s="334"/>
      <c r="D26" s="334"/>
      <c r="E26" s="334"/>
      <c r="F26" s="334"/>
      <c r="G26" s="334"/>
      <c r="H26" s="334"/>
      <c r="I26" s="334"/>
      <c r="J26" s="334"/>
      <c r="K26" s="334"/>
      <c r="L26" s="334"/>
      <c r="M26" s="334"/>
      <c r="N26" s="334"/>
      <c r="O26" s="322"/>
      <c r="P26" s="322"/>
      <c r="Q26" s="322"/>
      <c r="R26" s="322"/>
      <c r="S26" s="322"/>
      <c r="T26" s="322"/>
      <c r="U26" s="322"/>
      <c r="V26" s="322"/>
      <c r="W26" s="322"/>
      <c r="X26" s="322"/>
      <c r="Y26" s="322"/>
      <c r="Z26" s="322"/>
      <c r="AA26" s="322"/>
      <c r="AB26" s="322"/>
      <c r="AC26" s="322"/>
      <c r="AD26" s="322"/>
      <c r="AE26" s="322"/>
      <c r="AF26" s="322"/>
      <c r="AG26" s="322"/>
      <c r="AH26" s="322"/>
    </row>
    <row r="27" spans="1:34" s="319" customFormat="1" ht="22.5" customHeight="1">
      <c r="A27" s="324"/>
      <c r="B27" s="319" t="s">
        <v>588</v>
      </c>
      <c r="M27" s="320"/>
      <c r="N27" s="320"/>
      <c r="Q27" s="333"/>
    </row>
    <row r="28" spans="1:34" ht="24" customHeight="1" thickBot="1">
      <c r="A28" s="328"/>
      <c r="B28" s="1451" t="s">
        <v>579</v>
      </c>
      <c r="C28" s="1451"/>
      <c r="D28" s="1483" t="s">
        <v>589</v>
      </c>
      <c r="E28" s="1483"/>
      <c r="F28" s="1483"/>
      <c r="G28" s="1483"/>
      <c r="H28" s="1483" t="s">
        <v>579</v>
      </c>
      <c r="I28" s="1483"/>
      <c r="J28" s="1483" t="s">
        <v>589</v>
      </c>
      <c r="K28" s="1483"/>
      <c r="L28" s="1483"/>
    </row>
    <row r="29" spans="1:34" ht="24" customHeight="1" thickTop="1">
      <c r="A29" s="328"/>
      <c r="B29" s="1446" t="s">
        <v>712</v>
      </c>
      <c r="C29" s="1447"/>
      <c r="D29" s="1484" t="s">
        <v>590</v>
      </c>
      <c r="E29" s="1484"/>
      <c r="F29" s="1484"/>
      <c r="G29" s="1484"/>
      <c r="H29" s="1450" t="s">
        <v>712</v>
      </c>
      <c r="I29" s="1450"/>
      <c r="J29" s="1472" t="s">
        <v>591</v>
      </c>
      <c r="K29" s="1472"/>
      <c r="L29" s="1472"/>
    </row>
    <row r="30" spans="1:34" ht="23.85" customHeight="1">
      <c r="A30" s="328"/>
      <c r="B30" s="1448"/>
      <c r="C30" s="1449"/>
      <c r="D30" s="1473"/>
      <c r="E30" s="1473"/>
      <c r="F30" s="1473"/>
      <c r="G30" s="1473"/>
      <c r="H30" s="1450" t="s">
        <v>712</v>
      </c>
      <c r="I30" s="1450"/>
      <c r="J30" s="1460" t="s">
        <v>592</v>
      </c>
      <c r="K30" s="1460"/>
      <c r="L30" s="1460"/>
    </row>
    <row r="31" spans="1:34" ht="39.4" customHeight="1">
      <c r="A31" s="328"/>
      <c r="B31" s="1450" t="s">
        <v>71</v>
      </c>
      <c r="C31" s="1450"/>
      <c r="D31" s="1473" t="s">
        <v>593</v>
      </c>
      <c r="E31" s="1473"/>
      <c r="F31" s="1473"/>
      <c r="G31" s="1473"/>
      <c r="H31" s="1450" t="s">
        <v>712</v>
      </c>
      <c r="I31" s="1450"/>
      <c r="J31" s="1460" t="s">
        <v>594</v>
      </c>
      <c r="K31" s="1460"/>
      <c r="L31" s="1460"/>
    </row>
    <row r="32" spans="1:34" ht="24" customHeight="1">
      <c r="A32" s="328"/>
      <c r="B32" s="1450" t="s">
        <v>71</v>
      </c>
      <c r="C32" s="1450"/>
      <c r="D32" s="1473" t="s">
        <v>595</v>
      </c>
      <c r="E32" s="1473"/>
      <c r="F32" s="1473"/>
      <c r="G32" s="1473"/>
      <c r="H32" s="1450" t="s">
        <v>71</v>
      </c>
      <c r="I32" s="1450"/>
      <c r="J32" s="1460" t="s">
        <v>596</v>
      </c>
      <c r="K32" s="1460"/>
      <c r="L32" s="1460"/>
    </row>
    <row r="33" spans="1:34" ht="24" customHeight="1">
      <c r="A33" s="328"/>
      <c r="B33" s="1450" t="s">
        <v>71</v>
      </c>
      <c r="C33" s="1450"/>
      <c r="D33" s="1473" t="s">
        <v>597</v>
      </c>
      <c r="E33" s="1473"/>
      <c r="F33" s="1473"/>
      <c r="G33" s="1473"/>
      <c r="H33" s="1446" t="s">
        <v>71</v>
      </c>
      <c r="I33" s="1447"/>
      <c r="J33" s="564" t="s">
        <v>986</v>
      </c>
      <c r="K33" s="564"/>
      <c r="L33" s="564"/>
    </row>
    <row r="34" spans="1:34" ht="24" customHeight="1">
      <c r="A34" s="328"/>
      <c r="B34" s="1450" t="s">
        <v>712</v>
      </c>
      <c r="C34" s="1450"/>
      <c r="D34" s="1473" t="s">
        <v>598</v>
      </c>
      <c r="E34" s="1473"/>
      <c r="F34" s="1473"/>
      <c r="G34" s="1473"/>
      <c r="H34" s="1448"/>
      <c r="I34" s="1449"/>
      <c r="J34" s="1491"/>
      <c r="K34" s="1492"/>
      <c r="L34" s="1493"/>
    </row>
    <row r="35" spans="1:34" ht="20.100000000000001" customHeight="1">
      <c r="A35" s="328"/>
      <c r="B35" s="334"/>
      <c r="C35" s="334"/>
      <c r="D35" s="334"/>
      <c r="E35" s="334"/>
      <c r="F35" s="334"/>
      <c r="G35" s="334"/>
      <c r="H35" s="334"/>
      <c r="I35" s="334"/>
      <c r="J35" s="334"/>
      <c r="K35" s="334"/>
      <c r="L35" s="334"/>
      <c r="M35" s="334"/>
      <c r="N35" s="334"/>
      <c r="O35" s="322"/>
      <c r="P35" s="322"/>
      <c r="Q35" s="322"/>
      <c r="R35" s="322"/>
      <c r="S35" s="322"/>
      <c r="T35" s="322"/>
      <c r="U35" s="322"/>
      <c r="V35" s="322"/>
      <c r="W35" s="322"/>
      <c r="X35" s="322"/>
      <c r="Y35" s="322"/>
      <c r="Z35" s="322"/>
      <c r="AA35" s="322"/>
      <c r="AB35" s="322"/>
      <c r="AC35" s="322"/>
      <c r="AD35" s="322"/>
      <c r="AE35" s="322"/>
      <c r="AF35" s="322"/>
      <c r="AG35" s="322"/>
      <c r="AH35" s="322"/>
    </row>
    <row r="36" spans="1:34" s="319" customFormat="1" ht="22.5" customHeight="1">
      <c r="A36" s="324"/>
      <c r="B36" s="319" t="s">
        <v>599</v>
      </c>
      <c r="M36" s="320"/>
      <c r="N36" s="320"/>
      <c r="Q36" s="333"/>
    </row>
    <row r="37" spans="1:34" ht="24" customHeight="1" thickBot="1">
      <c r="A37" s="328"/>
      <c r="B37" s="1451" t="s">
        <v>579</v>
      </c>
      <c r="C37" s="1451"/>
      <c r="D37" s="1483" t="s">
        <v>600</v>
      </c>
      <c r="E37" s="1483"/>
      <c r="F37" s="1483"/>
      <c r="G37" s="1483" t="s">
        <v>579</v>
      </c>
      <c r="H37" s="1483"/>
      <c r="I37" s="1485" t="s">
        <v>600</v>
      </c>
      <c r="J37" s="1486"/>
      <c r="K37" s="1486"/>
      <c r="L37" s="1487"/>
    </row>
    <row r="38" spans="1:34" ht="24" customHeight="1" thickTop="1">
      <c r="A38" s="328"/>
      <c r="B38" s="1450" t="s">
        <v>712</v>
      </c>
      <c r="C38" s="1450"/>
      <c r="D38" s="1484" t="s">
        <v>601</v>
      </c>
      <c r="E38" s="1484"/>
      <c r="F38" s="1484"/>
      <c r="G38" s="1450" t="s">
        <v>71</v>
      </c>
      <c r="H38" s="1450"/>
      <c r="I38" s="1488" t="s">
        <v>602</v>
      </c>
      <c r="J38" s="1489"/>
      <c r="K38" s="1489"/>
      <c r="L38" s="1490"/>
    </row>
    <row r="39" spans="1:34" ht="23.85" customHeight="1">
      <c r="A39" s="328"/>
      <c r="B39" s="1450" t="s">
        <v>712</v>
      </c>
      <c r="C39" s="1450"/>
      <c r="D39" s="1473" t="s">
        <v>603</v>
      </c>
      <c r="E39" s="1473"/>
      <c r="F39" s="1473"/>
      <c r="G39" s="1450" t="s">
        <v>71</v>
      </c>
      <c r="H39" s="1450"/>
      <c r="I39" s="482" t="s">
        <v>988</v>
      </c>
      <c r="J39" s="1461"/>
      <c r="K39" s="1461"/>
      <c r="L39" s="483" t="s">
        <v>989</v>
      </c>
    </row>
    <row r="40" spans="1:34" ht="92.65" customHeight="1">
      <c r="A40" s="328"/>
      <c r="B40" s="1439" t="s">
        <v>604</v>
      </c>
      <c r="C40" s="1439"/>
      <c r="D40" s="1439"/>
      <c r="E40" s="1439"/>
      <c r="F40" s="1439"/>
      <c r="G40" s="1439"/>
      <c r="H40" s="1439"/>
      <c r="I40" s="1439"/>
      <c r="J40" s="1439"/>
      <c r="K40" s="1439"/>
      <c r="L40" s="322"/>
      <c r="M40" s="322"/>
      <c r="N40" s="322"/>
    </row>
    <row r="41" spans="1:34" ht="20.100000000000001" customHeight="1">
      <c r="A41" s="328"/>
      <c r="B41" s="334"/>
      <c r="C41" s="334"/>
      <c r="D41" s="334"/>
      <c r="E41" s="334"/>
      <c r="F41" s="334"/>
      <c r="G41" s="334"/>
      <c r="H41" s="334"/>
      <c r="I41" s="334"/>
      <c r="J41" s="334"/>
      <c r="K41" s="334"/>
      <c r="L41" s="334"/>
      <c r="M41" s="334"/>
      <c r="N41" s="334"/>
    </row>
    <row r="42" spans="1:34" s="319" customFormat="1" ht="22.5" customHeight="1">
      <c r="A42" s="324"/>
      <c r="B42" s="319" t="s">
        <v>605</v>
      </c>
      <c r="M42" s="320"/>
      <c r="N42" s="320"/>
      <c r="Q42" s="333"/>
    </row>
    <row r="43" spans="1:34" ht="24" customHeight="1">
      <c r="A43" s="328"/>
      <c r="B43" s="1445" t="s">
        <v>606</v>
      </c>
      <c r="C43" s="1445"/>
      <c r="D43" s="1445"/>
      <c r="E43" s="1445"/>
      <c r="F43" s="1445"/>
      <c r="G43" s="1445"/>
      <c r="H43" s="1445"/>
      <c r="I43" s="1445"/>
      <c r="J43" s="1445"/>
      <c r="K43" s="1445"/>
      <c r="L43" s="1445"/>
      <c r="M43" s="1445"/>
      <c r="N43" s="1445"/>
    </row>
    <row r="44" spans="1:34" ht="24" customHeight="1">
      <c r="A44" s="328"/>
      <c r="B44" s="1473" t="s">
        <v>536</v>
      </c>
      <c r="C44" s="1473"/>
      <c r="D44" s="1473"/>
      <c r="E44" s="1473"/>
      <c r="F44" s="1473"/>
      <c r="G44" s="1473"/>
      <c r="H44" s="339" t="s">
        <v>607</v>
      </c>
      <c r="I44" s="339" t="s">
        <v>608</v>
      </c>
      <c r="J44" s="339" t="s">
        <v>609</v>
      </c>
      <c r="K44" s="339" t="s">
        <v>610</v>
      </c>
      <c r="L44" s="339" t="s">
        <v>611</v>
      </c>
      <c r="M44" s="339" t="s">
        <v>612</v>
      </c>
      <c r="N44" s="339" t="s">
        <v>613</v>
      </c>
    </row>
    <row r="45" spans="1:34" ht="23.85" customHeight="1">
      <c r="A45" s="328"/>
      <c r="B45" s="1445" t="s">
        <v>614</v>
      </c>
      <c r="C45" s="1445"/>
      <c r="D45" s="1445"/>
      <c r="E45" s="1445"/>
      <c r="F45" s="1445"/>
      <c r="G45" s="1445"/>
      <c r="H45" s="558" t="s">
        <v>71</v>
      </c>
      <c r="I45" s="558" t="s">
        <v>712</v>
      </c>
      <c r="J45" s="558" t="s">
        <v>712</v>
      </c>
      <c r="K45" s="558" t="s">
        <v>71</v>
      </c>
      <c r="L45" s="558" t="s">
        <v>71</v>
      </c>
      <c r="M45" s="558" t="s">
        <v>71</v>
      </c>
      <c r="N45" s="558" t="s">
        <v>71</v>
      </c>
    </row>
    <row r="46" spans="1:34" ht="24" customHeight="1">
      <c r="A46" s="328"/>
      <c r="B46" s="1445" t="s">
        <v>615</v>
      </c>
      <c r="C46" s="1445"/>
      <c r="D46" s="1445"/>
      <c r="E46" s="1445"/>
      <c r="F46" s="1445"/>
      <c r="G46" s="1445"/>
      <c r="H46" s="558" t="s">
        <v>71</v>
      </c>
      <c r="I46" s="558" t="s">
        <v>712</v>
      </c>
      <c r="J46" s="558" t="s">
        <v>712</v>
      </c>
      <c r="K46" s="558" t="s">
        <v>71</v>
      </c>
      <c r="L46" s="558" t="s">
        <v>71</v>
      </c>
      <c r="M46" s="558" t="s">
        <v>71</v>
      </c>
      <c r="N46" s="558" t="s">
        <v>71</v>
      </c>
    </row>
    <row r="47" spans="1:34" ht="15" customHeight="1">
      <c r="A47" s="328"/>
      <c r="B47" s="1474" t="s">
        <v>616</v>
      </c>
      <c r="C47" s="1475"/>
      <c r="D47" s="1475"/>
      <c r="E47" s="1475"/>
      <c r="F47" s="1475"/>
      <c r="G47" s="1476"/>
      <c r="H47" s="561" t="s">
        <v>713</v>
      </c>
      <c r="I47" s="561"/>
      <c r="J47" s="561" t="s">
        <v>714</v>
      </c>
      <c r="K47" s="561"/>
      <c r="L47" s="561" t="s">
        <v>716</v>
      </c>
      <c r="M47" s="561"/>
      <c r="N47" s="561"/>
    </row>
    <row r="48" spans="1:34" ht="15" customHeight="1">
      <c r="A48" s="328"/>
      <c r="B48" s="1477"/>
      <c r="C48" s="1478"/>
      <c r="D48" s="1478"/>
      <c r="E48" s="1478"/>
      <c r="F48" s="1478"/>
      <c r="G48" s="1479"/>
      <c r="H48" s="561"/>
      <c r="I48" s="561"/>
      <c r="J48" s="561" t="s">
        <v>715</v>
      </c>
      <c r="K48" s="561"/>
      <c r="L48" s="561" t="s">
        <v>717</v>
      </c>
      <c r="M48" s="561"/>
      <c r="N48" s="561"/>
    </row>
    <row r="49" spans="1:14" ht="15" customHeight="1">
      <c r="A49" s="328"/>
      <c r="B49" s="1480"/>
      <c r="C49" s="1481"/>
      <c r="D49" s="1481"/>
      <c r="E49" s="1481"/>
      <c r="F49" s="1481"/>
      <c r="G49" s="1482"/>
      <c r="H49" s="561"/>
      <c r="I49" s="561"/>
      <c r="J49" s="561"/>
      <c r="K49" s="561"/>
      <c r="L49" s="561"/>
      <c r="M49" s="561"/>
      <c r="N49" s="561"/>
    </row>
    <row r="50" spans="1:14" ht="24" customHeight="1">
      <c r="A50" s="328"/>
      <c r="B50" s="1445" t="s">
        <v>617</v>
      </c>
      <c r="C50" s="1445"/>
      <c r="D50" s="1445"/>
      <c r="E50" s="1445"/>
      <c r="F50" s="1445"/>
      <c r="G50" s="1445"/>
      <c r="H50" s="558" t="s">
        <v>71</v>
      </c>
      <c r="I50" s="558" t="s">
        <v>71</v>
      </c>
      <c r="J50" s="558" t="s">
        <v>712</v>
      </c>
      <c r="K50" s="558" t="s">
        <v>71</v>
      </c>
      <c r="L50" s="558" t="s">
        <v>71</v>
      </c>
      <c r="M50" s="558" t="s">
        <v>71</v>
      </c>
      <c r="N50" s="558" t="s">
        <v>71</v>
      </c>
    </row>
    <row r="51" spans="1:14" ht="24" customHeight="1">
      <c r="A51" s="328"/>
      <c r="B51" s="1445" t="s">
        <v>618</v>
      </c>
      <c r="C51" s="1445"/>
      <c r="D51" s="1445"/>
      <c r="E51" s="1445"/>
      <c r="F51" s="1445"/>
      <c r="G51" s="1445"/>
      <c r="H51" s="340"/>
      <c r="I51" s="558" t="s">
        <v>71</v>
      </c>
      <c r="J51" s="558" t="s">
        <v>712</v>
      </c>
      <c r="K51" s="558" t="s">
        <v>712</v>
      </c>
      <c r="L51" s="558" t="s">
        <v>712</v>
      </c>
      <c r="M51" s="558" t="s">
        <v>712</v>
      </c>
      <c r="N51" s="340"/>
    </row>
    <row r="52" spans="1:14" ht="22.5" customHeight="1">
      <c r="A52" s="328"/>
      <c r="B52" s="1462" t="s">
        <v>619</v>
      </c>
      <c r="C52" s="1463"/>
      <c r="D52" s="1463"/>
      <c r="E52" s="1463"/>
      <c r="F52" s="1463"/>
      <c r="G52" s="1463"/>
      <c r="H52" s="1463"/>
      <c r="I52" s="1463"/>
      <c r="J52" s="1463"/>
      <c r="K52" s="1463"/>
      <c r="L52" s="1463"/>
      <c r="M52" s="1463"/>
      <c r="N52" s="1464"/>
    </row>
    <row r="53" spans="1:14" ht="22.5" customHeight="1">
      <c r="A53" s="328"/>
      <c r="B53" s="1465"/>
      <c r="C53" s="1466"/>
      <c r="D53" s="1466"/>
      <c r="E53" s="1466"/>
      <c r="F53" s="1466"/>
      <c r="G53" s="1466"/>
      <c r="H53" s="1466"/>
      <c r="I53" s="1466"/>
      <c r="J53" s="1466"/>
      <c r="K53" s="1466"/>
      <c r="L53" s="1466"/>
      <c r="M53" s="1466"/>
      <c r="N53" s="1467"/>
    </row>
    <row r="54" spans="1:14" ht="22.5" customHeight="1">
      <c r="A54" s="328"/>
      <c r="B54" s="1465"/>
      <c r="C54" s="1466"/>
      <c r="D54" s="1466"/>
      <c r="E54" s="1466"/>
      <c r="F54" s="1466"/>
      <c r="G54" s="1466"/>
      <c r="H54" s="1466"/>
      <c r="I54" s="1466"/>
      <c r="J54" s="1466"/>
      <c r="K54" s="1466"/>
      <c r="L54" s="1466"/>
      <c r="M54" s="1466"/>
      <c r="N54" s="1467"/>
    </row>
    <row r="55" spans="1:14" ht="22.5" customHeight="1">
      <c r="A55" s="328"/>
      <c r="B55" s="1465"/>
      <c r="C55" s="1466"/>
      <c r="D55" s="1466"/>
      <c r="E55" s="1466"/>
      <c r="F55" s="1466"/>
      <c r="G55" s="1466"/>
      <c r="H55" s="1466"/>
      <c r="I55" s="1466"/>
      <c r="J55" s="1466"/>
      <c r="K55" s="1466"/>
      <c r="L55" s="1466"/>
      <c r="M55" s="1466"/>
      <c r="N55" s="1467"/>
    </row>
    <row r="56" spans="1:14" ht="22.5" customHeight="1">
      <c r="A56" s="328"/>
      <c r="B56" s="1465"/>
      <c r="C56" s="1466"/>
      <c r="D56" s="1466"/>
      <c r="E56" s="1466"/>
      <c r="F56" s="1466"/>
      <c r="G56" s="1466"/>
      <c r="H56" s="1466"/>
      <c r="I56" s="1466"/>
      <c r="J56" s="1466"/>
      <c r="K56" s="1466"/>
      <c r="L56" s="1466"/>
      <c r="M56" s="1466"/>
      <c r="N56" s="1467"/>
    </row>
    <row r="57" spans="1:14" ht="22.5" customHeight="1">
      <c r="A57" s="328"/>
      <c r="B57" s="1465"/>
      <c r="C57" s="1466"/>
      <c r="D57" s="1466"/>
      <c r="E57" s="1466"/>
      <c r="F57" s="1466"/>
      <c r="G57" s="1466"/>
      <c r="H57" s="1466"/>
      <c r="I57" s="1466"/>
      <c r="J57" s="1466"/>
      <c r="K57" s="1466"/>
      <c r="L57" s="1466"/>
      <c r="M57" s="1466"/>
      <c r="N57" s="1467"/>
    </row>
    <row r="58" spans="1:14" ht="22.5" customHeight="1">
      <c r="B58" s="1465"/>
      <c r="C58" s="1466"/>
      <c r="D58" s="1466"/>
      <c r="E58" s="1466"/>
      <c r="F58" s="1466"/>
      <c r="G58" s="1466"/>
      <c r="H58" s="1466"/>
      <c r="I58" s="1466"/>
      <c r="J58" s="1466"/>
      <c r="K58" s="1466"/>
      <c r="L58" s="1466"/>
      <c r="M58" s="1466"/>
      <c r="N58" s="1467"/>
    </row>
    <row r="59" spans="1:14" s="342" customFormat="1" ht="22.5" customHeight="1">
      <c r="A59" s="341"/>
      <c r="B59" s="1465"/>
      <c r="C59" s="1466"/>
      <c r="D59" s="1466"/>
      <c r="E59" s="1466"/>
      <c r="F59" s="1466"/>
      <c r="G59" s="1466"/>
      <c r="H59" s="1466"/>
      <c r="I59" s="1466"/>
      <c r="J59" s="1466"/>
      <c r="K59" s="1466"/>
      <c r="L59" s="1466"/>
      <c r="M59" s="1466"/>
      <c r="N59" s="1467"/>
    </row>
    <row r="60" spans="1:14" ht="22.5" customHeight="1">
      <c r="B60" s="1468"/>
      <c r="C60" s="1469"/>
      <c r="D60" s="1469"/>
      <c r="E60" s="1469"/>
      <c r="F60" s="1469"/>
      <c r="G60" s="1469"/>
      <c r="H60" s="1469"/>
      <c r="I60" s="1469"/>
      <c r="J60" s="1469"/>
      <c r="K60" s="1469"/>
      <c r="L60" s="1469"/>
      <c r="M60" s="1469"/>
      <c r="N60" s="1470"/>
    </row>
    <row r="61" spans="1:14" ht="31.5" customHeight="1">
      <c r="A61" s="341"/>
      <c r="B61" s="1471" t="s">
        <v>1162</v>
      </c>
      <c r="C61" s="1471"/>
      <c r="D61" s="1471"/>
      <c r="E61" s="1471"/>
      <c r="F61" s="1471"/>
      <c r="G61" s="1471"/>
      <c r="H61" s="1471"/>
      <c r="I61" s="1471"/>
      <c r="J61" s="1471"/>
      <c r="K61" s="1471"/>
      <c r="L61" s="1471"/>
      <c r="M61" s="1471"/>
      <c r="N61" s="1471"/>
    </row>
    <row r="62" spans="1:14" ht="20.100000000000001" customHeight="1"/>
    <row r="63" spans="1:14" s="319" customFormat="1" ht="22.5" customHeight="1">
      <c r="A63" s="324"/>
      <c r="B63" s="319" t="s">
        <v>620</v>
      </c>
      <c r="M63" s="333"/>
    </row>
    <row r="64" spans="1:14" ht="24" customHeight="1" thickBot="1">
      <c r="A64" s="328"/>
      <c r="B64" s="1451" t="s">
        <v>579</v>
      </c>
      <c r="C64" s="1451"/>
      <c r="D64" s="1451" t="s">
        <v>621</v>
      </c>
      <c r="E64" s="1451"/>
      <c r="F64" s="1451"/>
      <c r="G64" s="1451"/>
      <c r="H64" s="1451"/>
      <c r="I64" s="1451"/>
      <c r="J64" s="1451"/>
      <c r="K64" s="1451"/>
    </row>
    <row r="65" spans="1:11" ht="23.1" customHeight="1" thickTop="1">
      <c r="A65" s="328"/>
      <c r="B65" s="1450" t="s">
        <v>71</v>
      </c>
      <c r="C65" s="1450"/>
      <c r="D65" s="1472" t="s">
        <v>622</v>
      </c>
      <c r="E65" s="1472"/>
      <c r="F65" s="1472"/>
      <c r="G65" s="1472"/>
      <c r="H65" s="1472"/>
      <c r="I65" s="1472"/>
      <c r="J65" s="1472"/>
      <c r="K65" s="1472"/>
    </row>
    <row r="66" spans="1:11" ht="23.1" customHeight="1">
      <c r="A66" s="328"/>
      <c r="B66" s="1450" t="s">
        <v>712</v>
      </c>
      <c r="C66" s="1450"/>
      <c r="D66" s="1460" t="s">
        <v>623</v>
      </c>
      <c r="E66" s="1460"/>
      <c r="F66" s="1460"/>
      <c r="G66" s="1460"/>
      <c r="H66" s="1460"/>
      <c r="I66" s="1460"/>
      <c r="J66" s="1460"/>
      <c r="K66" s="1460"/>
    </row>
    <row r="67" spans="1:11" ht="23.1" customHeight="1">
      <c r="A67" s="328"/>
      <c r="B67" s="1450" t="s">
        <v>71</v>
      </c>
      <c r="C67" s="1450"/>
      <c r="D67" s="1460" t="s">
        <v>624</v>
      </c>
      <c r="E67" s="1460"/>
      <c r="F67" s="1460"/>
      <c r="G67" s="1460"/>
      <c r="H67" s="1460"/>
      <c r="I67" s="1460"/>
      <c r="J67" s="1460"/>
      <c r="K67" s="1460"/>
    </row>
    <row r="68" spans="1:11" ht="23.1" customHeight="1">
      <c r="B68" s="1450" t="s">
        <v>71</v>
      </c>
      <c r="C68" s="1450"/>
      <c r="D68" s="1460" t="s">
        <v>625</v>
      </c>
      <c r="E68" s="1460"/>
      <c r="F68" s="1460"/>
      <c r="G68" s="1460"/>
      <c r="H68" s="1460"/>
      <c r="I68" s="1460"/>
      <c r="J68" s="1460"/>
      <c r="K68" s="1460"/>
    </row>
    <row r="69" spans="1:11" ht="23.1" customHeight="1">
      <c r="B69" s="1450" t="s">
        <v>71</v>
      </c>
      <c r="C69" s="1450"/>
      <c r="D69" s="1460" t="s">
        <v>626</v>
      </c>
      <c r="E69" s="1460"/>
      <c r="F69" s="1460"/>
      <c r="G69" s="1460"/>
      <c r="H69" s="1460"/>
      <c r="I69" s="1460"/>
      <c r="J69" s="1460"/>
      <c r="K69" s="1460"/>
    </row>
    <row r="70" spans="1:11" ht="23.1" customHeight="1">
      <c r="B70" s="1450" t="s">
        <v>71</v>
      </c>
      <c r="C70" s="1450"/>
      <c r="D70" s="484" t="s">
        <v>990</v>
      </c>
      <c r="E70" s="482"/>
      <c r="F70" s="1461"/>
      <c r="G70" s="1461"/>
      <c r="H70" s="1461"/>
      <c r="I70" s="1461"/>
      <c r="J70" s="1461"/>
      <c r="K70" s="483" t="s">
        <v>991</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79998168889431442"/>
    <pageSetUpPr fitToPage="1"/>
  </sheetPr>
  <dimension ref="A2:AH58"/>
  <sheetViews>
    <sheetView view="pageBreakPreview" zoomScaleNormal="100" zoomScaleSheetLayoutView="100" workbookViewId="0">
      <selection activeCell="F11" sqref="F11:G11"/>
    </sheetView>
  </sheetViews>
  <sheetFormatPr defaultColWidth="4.125" defaultRowHeight="18" customHeight="1"/>
  <cols>
    <col min="1" max="1" width="1.875" style="321" customWidth="1"/>
    <col min="2" max="14" width="9.625" style="321" customWidth="1"/>
    <col min="15" max="15" width="2.625" style="321" customWidth="1"/>
    <col min="16" max="16" width="5.875" style="321" customWidth="1"/>
    <col min="17" max="122" width="4.625" style="321" customWidth="1"/>
    <col min="123" max="255" width="8.625" style="321" customWidth="1"/>
    <col min="256" max="16384" width="4.125" style="321"/>
  </cols>
  <sheetData>
    <row r="2" spans="1:34" ht="19.7" customHeight="1">
      <c r="A2" s="324" t="s">
        <v>627</v>
      </c>
      <c r="B2" s="325"/>
      <c r="C2" s="325"/>
      <c r="D2" s="325"/>
      <c r="E2" s="325"/>
      <c r="F2" s="325"/>
      <c r="G2" s="325"/>
      <c r="H2" s="325"/>
      <c r="I2" s="325"/>
    </row>
    <row r="3" spans="1:34" ht="74.45" customHeight="1">
      <c r="A3" s="328"/>
      <c r="B3" s="1495" t="s">
        <v>628</v>
      </c>
      <c r="C3" s="1495"/>
      <c r="D3" s="1495"/>
      <c r="E3" s="1495"/>
      <c r="F3" s="1495"/>
      <c r="G3" s="1495"/>
      <c r="H3" s="1495"/>
      <c r="I3" s="1495"/>
      <c r="J3" s="1495"/>
      <c r="K3" s="1495"/>
      <c r="L3" s="1495"/>
      <c r="M3" s="1495"/>
      <c r="N3" s="1495"/>
      <c r="O3" s="322"/>
      <c r="P3" s="322"/>
      <c r="Q3" s="322"/>
      <c r="R3" s="322"/>
      <c r="S3" s="322"/>
      <c r="T3" s="322"/>
      <c r="U3" s="322"/>
      <c r="V3" s="322"/>
      <c r="W3" s="322"/>
      <c r="X3" s="322"/>
      <c r="Y3" s="322"/>
      <c r="Z3" s="322"/>
      <c r="AA3" s="322"/>
      <c r="AB3" s="322"/>
      <c r="AC3" s="322"/>
      <c r="AD3" s="322"/>
      <c r="AE3" s="322"/>
      <c r="AF3" s="322"/>
      <c r="AG3" s="322"/>
      <c r="AH3" s="322"/>
    </row>
    <row r="4" spans="1:34" ht="20.100000000000001" customHeight="1">
      <c r="A4" s="328"/>
      <c r="B4" s="329"/>
      <c r="C4" s="329"/>
      <c r="D4" s="330"/>
      <c r="E4" s="330"/>
      <c r="F4" s="330"/>
      <c r="G4" s="330"/>
      <c r="H4" s="331"/>
      <c r="I4" s="331"/>
      <c r="J4" s="330"/>
      <c r="K4" s="330"/>
      <c r="L4" s="330"/>
      <c r="M4" s="332"/>
    </row>
    <row r="5" spans="1:34" ht="20.25" customHeight="1">
      <c r="A5" s="324"/>
      <c r="B5" s="319" t="s">
        <v>629</v>
      </c>
      <c r="C5" s="319"/>
      <c r="F5" s="326"/>
      <c r="G5" s="326"/>
      <c r="H5" s="327"/>
      <c r="I5" s="327"/>
    </row>
    <row r="6" spans="1:34" ht="30.75" customHeight="1">
      <c r="A6" s="328"/>
      <c r="B6" s="1503" t="s">
        <v>630</v>
      </c>
      <c r="C6" s="1504"/>
      <c r="D6" s="1504"/>
      <c r="E6" s="1504"/>
      <c r="F6" s="1504"/>
      <c r="G6" s="1504"/>
      <c r="H6" s="1504"/>
      <c r="I6" s="1504"/>
      <c r="J6" s="1504"/>
      <c r="K6" s="1504"/>
      <c r="L6" s="1504"/>
      <c r="M6" s="1505"/>
    </row>
    <row r="7" spans="1:34" ht="20.100000000000001" customHeight="1">
      <c r="A7" s="328"/>
      <c r="B7" s="329"/>
      <c r="C7" s="329"/>
      <c r="D7" s="330"/>
      <c r="E7" s="330"/>
      <c r="F7" s="330"/>
      <c r="G7" s="330"/>
      <c r="H7" s="331"/>
      <c r="I7" s="331"/>
      <c r="J7" s="330"/>
      <c r="K7" s="330"/>
      <c r="L7" s="330"/>
      <c r="M7" s="332"/>
    </row>
    <row r="8" spans="1:34" s="319" customFormat="1" ht="22.5" customHeight="1">
      <c r="A8" s="324"/>
      <c r="B8" s="319" t="s">
        <v>631</v>
      </c>
      <c r="M8" s="320"/>
      <c r="N8" s="320"/>
      <c r="Q8" s="333"/>
    </row>
    <row r="9" spans="1:34" ht="24" customHeight="1">
      <c r="A9" s="328"/>
      <c r="B9" s="1506" t="s">
        <v>565</v>
      </c>
      <c r="C9" s="1506"/>
      <c r="D9" s="1506"/>
      <c r="E9" s="1506"/>
      <c r="F9" s="1507" t="s">
        <v>566</v>
      </c>
      <c r="G9" s="1507"/>
      <c r="H9" s="1507" t="s">
        <v>567</v>
      </c>
      <c r="I9" s="1507"/>
      <c r="J9" s="1507"/>
      <c r="K9" s="1507"/>
    </row>
    <row r="10" spans="1:34" ht="49.5" customHeight="1" thickBot="1">
      <c r="A10" s="328"/>
      <c r="B10" s="1451"/>
      <c r="C10" s="1451"/>
      <c r="D10" s="1451"/>
      <c r="E10" s="1451"/>
      <c r="F10" s="1483"/>
      <c r="G10" s="1483"/>
      <c r="H10" s="1510" t="s">
        <v>569</v>
      </c>
      <c r="I10" s="1510"/>
      <c r="J10" s="1510" t="s">
        <v>570</v>
      </c>
      <c r="K10" s="1510"/>
    </row>
    <row r="11" spans="1:34" ht="24" customHeight="1" thickTop="1">
      <c r="A11" s="328"/>
      <c r="B11" s="1498" t="str">
        <f>"（自協定）"&amp;はじめに!D5</f>
        <v>（自協定）□□集落協定</v>
      </c>
      <c r="C11" s="1498" t="s">
        <v>573</v>
      </c>
      <c r="D11" s="1498" t="s">
        <v>573</v>
      </c>
      <c r="E11" s="1498" t="s">
        <v>573</v>
      </c>
      <c r="F11" s="1528">
        <f>別紙１④!$C$64/10000</f>
        <v>3.6162000000000001</v>
      </c>
      <c r="G11" s="1528"/>
      <c r="H11" s="1500"/>
      <c r="I11" s="1500"/>
      <c r="J11" s="1500"/>
      <c r="K11" s="1500"/>
    </row>
    <row r="12" spans="1:34" ht="24" customHeight="1">
      <c r="A12" s="328"/>
      <c r="B12" s="1501" t="s">
        <v>632</v>
      </c>
      <c r="C12" s="1501"/>
      <c r="D12" s="1501"/>
      <c r="E12" s="1501"/>
      <c r="F12" s="1526">
        <v>5.5</v>
      </c>
      <c r="G12" s="1526"/>
      <c r="H12" s="1450" t="s">
        <v>712</v>
      </c>
      <c r="I12" s="1450"/>
      <c r="J12" s="1450" t="s">
        <v>71</v>
      </c>
      <c r="K12" s="1450"/>
    </row>
    <row r="13" spans="1:34" ht="24" customHeight="1">
      <c r="A13" s="328"/>
      <c r="B13" s="1501" t="s">
        <v>633</v>
      </c>
      <c r="C13" s="1501"/>
      <c r="D13" s="1501"/>
      <c r="E13" s="1501"/>
      <c r="F13" s="1526">
        <v>8.6999999999999993</v>
      </c>
      <c r="G13" s="1526"/>
      <c r="H13" s="1450" t="s">
        <v>712</v>
      </c>
      <c r="I13" s="1450"/>
      <c r="J13" s="1450" t="s">
        <v>71</v>
      </c>
      <c r="K13" s="1450"/>
    </row>
    <row r="14" spans="1:34" ht="24" customHeight="1">
      <c r="A14" s="328"/>
      <c r="B14" s="1501"/>
      <c r="C14" s="1501"/>
      <c r="D14" s="1501"/>
      <c r="E14" s="1501"/>
      <c r="F14" s="1526"/>
      <c r="G14" s="1526"/>
      <c r="H14" s="1450"/>
      <c r="I14" s="1450"/>
      <c r="J14" s="1450" t="s">
        <v>71</v>
      </c>
      <c r="K14" s="1450"/>
    </row>
    <row r="15" spans="1:34" ht="24" customHeight="1">
      <c r="A15" s="328"/>
      <c r="B15" s="1445" t="s">
        <v>576</v>
      </c>
      <c r="C15" s="1445" t="s">
        <v>576</v>
      </c>
      <c r="D15" s="1445" t="s">
        <v>576</v>
      </c>
      <c r="E15" s="1445" t="s">
        <v>576</v>
      </c>
      <c r="F15" s="1527">
        <f>SUM(F11:G14)</f>
        <v>17.816199999999998</v>
      </c>
      <c r="G15" s="1527"/>
      <c r="H15" s="1497"/>
      <c r="I15" s="1497"/>
      <c r="J15" s="1497"/>
      <c r="K15" s="1497"/>
    </row>
    <row r="16" spans="1:34" ht="51.4" customHeight="1">
      <c r="A16" s="328"/>
      <c r="B16" s="1439" t="s">
        <v>634</v>
      </c>
      <c r="C16" s="1439"/>
      <c r="D16" s="1439"/>
      <c r="E16" s="1439"/>
      <c r="F16" s="1439"/>
      <c r="G16" s="1439"/>
      <c r="H16" s="1439"/>
      <c r="I16" s="1439"/>
      <c r="J16" s="1439"/>
      <c r="K16" s="1439"/>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row>
    <row r="17" spans="1:34" ht="20.100000000000001" customHeight="1">
      <c r="A17" s="328"/>
      <c r="B17" s="334"/>
      <c r="C17" s="334"/>
      <c r="D17" s="334"/>
      <c r="E17" s="334"/>
      <c r="F17" s="334"/>
      <c r="G17" s="334"/>
      <c r="H17" s="334"/>
      <c r="I17" s="334"/>
      <c r="J17" s="334"/>
      <c r="K17" s="334"/>
      <c r="L17" s="334"/>
      <c r="M17" s="334"/>
      <c r="N17" s="334"/>
      <c r="O17" s="322"/>
      <c r="P17" s="322"/>
      <c r="Q17" s="322"/>
      <c r="R17" s="322"/>
      <c r="S17" s="322"/>
      <c r="T17" s="322"/>
      <c r="U17" s="322"/>
      <c r="V17" s="322"/>
      <c r="W17" s="322"/>
      <c r="X17" s="322"/>
      <c r="Y17" s="322"/>
      <c r="Z17" s="322"/>
      <c r="AA17" s="322"/>
      <c r="AB17" s="322"/>
      <c r="AC17" s="322"/>
      <c r="AD17" s="322"/>
      <c r="AE17" s="322"/>
      <c r="AF17" s="322"/>
      <c r="AG17" s="322"/>
      <c r="AH17" s="322"/>
    </row>
    <row r="18" spans="1:34" s="319" customFormat="1" ht="22.5" customHeight="1">
      <c r="A18" s="324"/>
      <c r="B18" s="319" t="s">
        <v>635</v>
      </c>
      <c r="M18" s="320"/>
      <c r="N18" s="320"/>
      <c r="Q18" s="333"/>
    </row>
    <row r="19" spans="1:34" ht="24" customHeight="1" thickBot="1">
      <c r="A19" s="328"/>
      <c r="B19" s="1451" t="s">
        <v>579</v>
      </c>
      <c r="C19" s="1451"/>
      <c r="D19" s="1483"/>
      <c r="E19" s="1483"/>
      <c r="F19" s="1483"/>
      <c r="G19" s="1483"/>
      <c r="H19" s="1483" t="s">
        <v>579</v>
      </c>
      <c r="I19" s="1483"/>
      <c r="J19" s="1483"/>
      <c r="K19" s="1483"/>
      <c r="L19" s="1483"/>
      <c r="M19" s="1483"/>
    </row>
    <row r="20" spans="1:34" ht="23.85" customHeight="1" thickTop="1">
      <c r="A20" s="328"/>
      <c r="B20" s="1450" t="s">
        <v>71</v>
      </c>
      <c r="C20" s="1450"/>
      <c r="D20" s="1484" t="s">
        <v>580</v>
      </c>
      <c r="E20" s="1484"/>
      <c r="F20" s="1484"/>
      <c r="G20" s="1484"/>
      <c r="H20" s="1450" t="s">
        <v>71</v>
      </c>
      <c r="I20" s="1450"/>
      <c r="J20" s="1472" t="s">
        <v>581</v>
      </c>
      <c r="K20" s="1472"/>
      <c r="L20" s="1472"/>
      <c r="M20" s="1472"/>
    </row>
    <row r="21" spans="1:34" ht="24" customHeight="1">
      <c r="A21" s="328"/>
      <c r="B21" s="1450" t="s">
        <v>712</v>
      </c>
      <c r="C21" s="1450"/>
      <c r="D21" s="1473" t="s">
        <v>582</v>
      </c>
      <c r="E21" s="1473"/>
      <c r="F21" s="1473"/>
      <c r="G21" s="1473"/>
      <c r="H21" s="1450" t="s">
        <v>71</v>
      </c>
      <c r="I21" s="1450"/>
      <c r="J21" s="1460" t="s">
        <v>583</v>
      </c>
      <c r="K21" s="1460"/>
      <c r="L21" s="1460"/>
      <c r="M21" s="1460"/>
    </row>
    <row r="22" spans="1:34" ht="24" customHeight="1">
      <c r="A22" s="328"/>
      <c r="B22" s="1450" t="s">
        <v>71</v>
      </c>
      <c r="C22" s="1450"/>
      <c r="D22" s="1473" t="s">
        <v>636</v>
      </c>
      <c r="E22" s="1473"/>
      <c r="F22" s="1473"/>
      <c r="G22" s="1473"/>
      <c r="H22" s="1446" t="s">
        <v>712</v>
      </c>
      <c r="I22" s="1447"/>
      <c r="J22" s="1523" t="s">
        <v>992</v>
      </c>
      <c r="K22" s="1524"/>
      <c r="L22" s="1524"/>
      <c r="M22" s="1525"/>
    </row>
    <row r="23" spans="1:34" ht="24" customHeight="1">
      <c r="A23" s="328"/>
      <c r="B23" s="1450" t="s">
        <v>712</v>
      </c>
      <c r="C23" s="1450"/>
      <c r="D23" s="1473" t="s">
        <v>585</v>
      </c>
      <c r="E23" s="1473"/>
      <c r="F23" s="1473"/>
      <c r="G23" s="1473"/>
      <c r="H23" s="1448"/>
      <c r="I23" s="1449"/>
      <c r="J23" s="1520" t="s">
        <v>993</v>
      </c>
      <c r="K23" s="1521"/>
      <c r="L23" s="1521"/>
      <c r="M23" s="1522"/>
    </row>
    <row r="24" spans="1:34" ht="108.4" customHeight="1">
      <c r="A24" s="328"/>
      <c r="B24" s="1515" t="s">
        <v>637</v>
      </c>
      <c r="C24" s="1515"/>
      <c r="D24" s="1515"/>
      <c r="E24" s="1515"/>
      <c r="F24" s="1515"/>
      <c r="G24" s="1515"/>
      <c r="H24" s="1515"/>
      <c r="I24" s="1515"/>
      <c r="J24" s="1515"/>
      <c r="K24" s="1515"/>
      <c r="L24" s="1515"/>
      <c r="M24" s="1515"/>
    </row>
    <row r="25" spans="1:34" ht="25.7" customHeight="1">
      <c r="A25" s="328"/>
      <c r="B25" s="1439" t="s">
        <v>587</v>
      </c>
      <c r="C25" s="1439"/>
      <c r="D25" s="1439"/>
      <c r="E25" s="1439"/>
      <c r="F25" s="1439"/>
      <c r="G25" s="1439"/>
      <c r="H25" s="1439"/>
      <c r="I25" s="1439"/>
      <c r="J25" s="1439"/>
      <c r="K25" s="1439"/>
      <c r="L25" s="1439"/>
      <c r="M25" s="1439"/>
      <c r="N25" s="322"/>
      <c r="O25" s="322"/>
      <c r="P25" s="322"/>
      <c r="Q25" s="322"/>
      <c r="R25" s="322"/>
      <c r="S25" s="322"/>
      <c r="T25" s="322"/>
      <c r="U25" s="322"/>
      <c r="V25" s="322"/>
      <c r="W25" s="322"/>
      <c r="X25" s="322"/>
      <c r="Y25" s="322"/>
      <c r="Z25" s="322"/>
      <c r="AA25" s="322"/>
      <c r="AB25" s="322"/>
      <c r="AC25" s="322"/>
      <c r="AD25" s="322"/>
      <c r="AE25" s="322"/>
      <c r="AF25" s="322"/>
      <c r="AG25" s="322"/>
      <c r="AH25" s="322"/>
    </row>
    <row r="26" spans="1:34" ht="20.100000000000001" customHeight="1">
      <c r="A26" s="328"/>
      <c r="B26" s="334"/>
      <c r="C26" s="334"/>
      <c r="D26" s="334"/>
      <c r="E26" s="334"/>
      <c r="F26" s="334"/>
      <c r="G26" s="334"/>
      <c r="H26" s="334"/>
      <c r="I26" s="334"/>
      <c r="J26" s="334"/>
      <c r="K26" s="334"/>
      <c r="L26" s="334"/>
      <c r="M26" s="334"/>
      <c r="N26" s="334"/>
      <c r="O26" s="322"/>
      <c r="P26" s="322"/>
      <c r="Q26" s="322"/>
      <c r="R26" s="322"/>
      <c r="S26" s="322"/>
      <c r="T26" s="322"/>
      <c r="U26" s="322"/>
      <c r="V26" s="322"/>
      <c r="W26" s="322"/>
      <c r="X26" s="322"/>
      <c r="Y26" s="322"/>
      <c r="Z26" s="322"/>
      <c r="AA26" s="322"/>
      <c r="AB26" s="322"/>
      <c r="AC26" s="322"/>
      <c r="AD26" s="322"/>
      <c r="AE26" s="322"/>
      <c r="AF26" s="322"/>
      <c r="AG26" s="322"/>
      <c r="AH26" s="322"/>
    </row>
    <row r="27" spans="1:34" s="319" customFormat="1" ht="22.5" customHeight="1">
      <c r="A27" s="324"/>
      <c r="B27" s="319" t="s">
        <v>638</v>
      </c>
      <c r="M27" s="320"/>
      <c r="N27" s="320"/>
      <c r="Q27" s="333"/>
    </row>
    <row r="28" spans="1:34" ht="24" customHeight="1" thickBot="1">
      <c r="A28" s="328"/>
      <c r="B28" s="1451" t="s">
        <v>579</v>
      </c>
      <c r="C28" s="1451"/>
      <c r="D28" s="1483" t="s">
        <v>639</v>
      </c>
      <c r="E28" s="1483"/>
      <c r="F28" s="1483"/>
      <c r="G28" s="1483"/>
      <c r="H28" s="1483" t="s">
        <v>579</v>
      </c>
      <c r="I28" s="1483"/>
      <c r="J28" s="1483" t="s">
        <v>639</v>
      </c>
      <c r="K28" s="1483"/>
      <c r="L28" s="1483"/>
      <c r="M28" s="1483"/>
    </row>
    <row r="29" spans="1:34" ht="24" customHeight="1" thickTop="1">
      <c r="A29" s="328"/>
      <c r="B29" s="1440" t="s">
        <v>712</v>
      </c>
      <c r="C29" s="1441"/>
      <c r="D29" s="1484" t="s">
        <v>640</v>
      </c>
      <c r="E29" s="1484"/>
      <c r="F29" s="1484"/>
      <c r="G29" s="1484"/>
      <c r="H29" s="1450" t="s">
        <v>71</v>
      </c>
      <c r="I29" s="1450"/>
      <c r="J29" s="1472" t="s">
        <v>641</v>
      </c>
      <c r="K29" s="1472"/>
      <c r="L29" s="1472"/>
      <c r="M29" s="1472"/>
    </row>
    <row r="30" spans="1:34" ht="23.85" customHeight="1">
      <c r="A30" s="328"/>
      <c r="B30" s="1450" t="s">
        <v>71</v>
      </c>
      <c r="C30" s="1450"/>
      <c r="D30" s="1473" t="s">
        <v>642</v>
      </c>
      <c r="E30" s="1473"/>
      <c r="F30" s="1473"/>
      <c r="G30" s="1473"/>
      <c r="H30" s="1450" t="s">
        <v>71</v>
      </c>
      <c r="I30" s="1450"/>
      <c r="J30" s="1460" t="s">
        <v>643</v>
      </c>
      <c r="K30" s="1460"/>
      <c r="L30" s="1460"/>
      <c r="M30" s="1460"/>
    </row>
    <row r="31" spans="1:34" ht="23.85" customHeight="1">
      <c r="A31" s="328"/>
      <c r="B31" s="1450" t="s">
        <v>712</v>
      </c>
      <c r="C31" s="1450"/>
      <c r="D31" s="1473" t="s">
        <v>644</v>
      </c>
      <c r="E31" s="1473"/>
      <c r="F31" s="1473"/>
      <c r="G31" s="1473"/>
      <c r="H31" s="1450" t="s">
        <v>71</v>
      </c>
      <c r="I31" s="1450"/>
      <c r="J31" s="1460" t="s">
        <v>645</v>
      </c>
      <c r="K31" s="1460"/>
      <c r="L31" s="1460"/>
      <c r="M31" s="1460"/>
    </row>
    <row r="32" spans="1:34" ht="24" customHeight="1">
      <c r="A32" s="328"/>
      <c r="B32" s="1450" t="s">
        <v>712</v>
      </c>
      <c r="C32" s="1450"/>
      <c r="D32" s="1473" t="s">
        <v>646</v>
      </c>
      <c r="E32" s="1473"/>
      <c r="F32" s="1473"/>
      <c r="G32" s="1473"/>
      <c r="H32" s="1450" t="s">
        <v>712</v>
      </c>
      <c r="I32" s="1450"/>
      <c r="J32" s="1460" t="s">
        <v>647</v>
      </c>
      <c r="K32" s="1460"/>
      <c r="L32" s="1460"/>
      <c r="M32" s="1460"/>
    </row>
    <row r="33" spans="1:34" ht="24" customHeight="1">
      <c r="A33" s="328"/>
      <c r="B33" s="1450" t="s">
        <v>712</v>
      </c>
      <c r="C33" s="1450"/>
      <c r="D33" s="1473" t="s">
        <v>648</v>
      </c>
      <c r="E33" s="1473"/>
      <c r="F33" s="1473"/>
      <c r="G33" s="1473"/>
      <c r="H33" s="1446" t="s">
        <v>712</v>
      </c>
      <c r="I33" s="1447"/>
      <c r="J33" s="1517" t="s">
        <v>995</v>
      </c>
      <c r="K33" s="1518"/>
      <c r="L33" s="1518"/>
      <c r="M33" s="1519"/>
    </row>
    <row r="34" spans="1:34" ht="24" customHeight="1">
      <c r="A34" s="328"/>
      <c r="B34" s="1450" t="s">
        <v>71</v>
      </c>
      <c r="C34" s="1450"/>
      <c r="D34" s="1460" t="s">
        <v>649</v>
      </c>
      <c r="E34" s="1460"/>
      <c r="F34" s="1460"/>
      <c r="G34" s="1460"/>
      <c r="H34" s="1448"/>
      <c r="I34" s="1449"/>
      <c r="J34" s="1520" t="s">
        <v>994</v>
      </c>
      <c r="K34" s="1521"/>
      <c r="L34" s="1521"/>
      <c r="M34" s="1522"/>
    </row>
    <row r="35" spans="1:34" ht="20.100000000000001" customHeight="1">
      <c r="A35" s="328"/>
      <c r="B35" s="334"/>
      <c r="C35" s="334"/>
      <c r="D35" s="334"/>
      <c r="E35" s="334"/>
      <c r="F35" s="334"/>
      <c r="G35" s="334"/>
      <c r="H35" s="334"/>
      <c r="I35" s="334"/>
      <c r="J35" s="334"/>
      <c r="K35" s="334"/>
      <c r="L35" s="334"/>
      <c r="M35" s="334"/>
      <c r="N35" s="334"/>
      <c r="O35" s="322"/>
      <c r="P35" s="322"/>
      <c r="Q35" s="322"/>
      <c r="X35" s="322"/>
      <c r="Y35" s="322"/>
      <c r="Z35" s="322"/>
      <c r="AA35" s="322"/>
      <c r="AB35" s="322"/>
      <c r="AC35" s="322"/>
      <c r="AD35" s="322"/>
      <c r="AE35" s="322"/>
      <c r="AF35" s="322"/>
      <c r="AG35" s="322"/>
      <c r="AH35" s="322"/>
    </row>
    <row r="36" spans="1:34" s="319" customFormat="1" ht="22.5" customHeight="1">
      <c r="A36" s="324"/>
      <c r="B36" s="319" t="s">
        <v>650</v>
      </c>
      <c r="M36" s="320"/>
      <c r="N36" s="320"/>
      <c r="Q36" s="333"/>
    </row>
    <row r="37" spans="1:34" ht="24" customHeight="1">
      <c r="A37" s="328"/>
      <c r="B37" s="1445" t="s">
        <v>606</v>
      </c>
      <c r="C37" s="1445"/>
      <c r="D37" s="1445"/>
      <c r="E37" s="1445"/>
      <c r="F37" s="1445"/>
      <c r="G37" s="1445"/>
      <c r="H37" s="1445"/>
      <c r="I37" s="1445"/>
      <c r="J37" s="1445"/>
      <c r="K37" s="1445"/>
      <c r="L37" s="1445"/>
      <c r="M37" s="1445"/>
      <c r="N37" s="1445"/>
    </row>
    <row r="38" spans="1:34" ht="24" customHeight="1">
      <c r="A38" s="328"/>
      <c r="B38" s="1473" t="s">
        <v>536</v>
      </c>
      <c r="C38" s="1473"/>
      <c r="D38" s="1473"/>
      <c r="E38" s="1473"/>
      <c r="F38" s="1473"/>
      <c r="G38" s="1473"/>
      <c r="H38" s="339" t="s">
        <v>607</v>
      </c>
      <c r="I38" s="339" t="s">
        <v>608</v>
      </c>
      <c r="J38" s="339" t="s">
        <v>609</v>
      </c>
      <c r="K38" s="339" t="s">
        <v>610</v>
      </c>
      <c r="L38" s="339" t="s">
        <v>611</v>
      </c>
      <c r="M38" s="339" t="s">
        <v>612</v>
      </c>
      <c r="N38" s="339" t="s">
        <v>613</v>
      </c>
    </row>
    <row r="39" spans="1:34" ht="23.85" customHeight="1">
      <c r="A39" s="328"/>
      <c r="B39" s="1445" t="s">
        <v>651</v>
      </c>
      <c r="C39" s="1445"/>
      <c r="D39" s="1445"/>
      <c r="E39" s="1445"/>
      <c r="F39" s="1445"/>
      <c r="G39" s="1445"/>
      <c r="H39" s="558" t="s">
        <v>71</v>
      </c>
      <c r="I39" s="558" t="s">
        <v>712</v>
      </c>
      <c r="J39" s="558" t="s">
        <v>712</v>
      </c>
      <c r="K39" s="558" t="s">
        <v>71</v>
      </c>
      <c r="L39" s="558" t="s">
        <v>71</v>
      </c>
      <c r="M39" s="558" t="s">
        <v>71</v>
      </c>
      <c r="N39" s="558" t="s">
        <v>71</v>
      </c>
    </row>
    <row r="40" spans="1:34" ht="24" customHeight="1">
      <c r="A40" s="328"/>
      <c r="B40" s="1445" t="s">
        <v>652</v>
      </c>
      <c r="C40" s="1445"/>
      <c r="D40" s="1445"/>
      <c r="E40" s="1445"/>
      <c r="F40" s="1445"/>
      <c r="G40" s="1445"/>
      <c r="H40" s="558" t="s">
        <v>712</v>
      </c>
      <c r="I40" s="558" t="s">
        <v>712</v>
      </c>
      <c r="J40" s="558" t="s">
        <v>712</v>
      </c>
      <c r="K40" s="558" t="s">
        <v>71</v>
      </c>
      <c r="L40" s="558" t="s">
        <v>71</v>
      </c>
      <c r="M40" s="558" t="s">
        <v>71</v>
      </c>
      <c r="N40" s="558" t="s">
        <v>71</v>
      </c>
    </row>
    <row r="41" spans="1:34" ht="36.4" customHeight="1">
      <c r="A41" s="328"/>
      <c r="B41" s="1445" t="s">
        <v>653</v>
      </c>
      <c r="C41" s="1445"/>
      <c r="D41" s="1445"/>
      <c r="E41" s="1445"/>
      <c r="F41" s="1445"/>
      <c r="G41" s="1445"/>
      <c r="H41" s="558" t="s">
        <v>71</v>
      </c>
      <c r="I41" s="558" t="s">
        <v>71</v>
      </c>
      <c r="J41" s="558" t="s">
        <v>712</v>
      </c>
      <c r="K41" s="558" t="s">
        <v>71</v>
      </c>
      <c r="L41" s="558" t="s">
        <v>71</v>
      </c>
      <c r="M41" s="558" t="s">
        <v>71</v>
      </c>
      <c r="N41" s="558" t="s">
        <v>71</v>
      </c>
    </row>
    <row r="42" spans="1:34" ht="24" customHeight="1">
      <c r="A42" s="328"/>
      <c r="B42" s="1445" t="s">
        <v>654</v>
      </c>
      <c r="C42" s="1445"/>
      <c r="D42" s="1445"/>
      <c r="E42" s="1445"/>
      <c r="F42" s="1445"/>
      <c r="G42" s="1445"/>
      <c r="H42" s="343"/>
      <c r="I42" s="558" t="s">
        <v>71</v>
      </c>
      <c r="J42" s="558" t="s">
        <v>71</v>
      </c>
      <c r="K42" s="558" t="s">
        <v>712</v>
      </c>
      <c r="L42" s="558" t="s">
        <v>712</v>
      </c>
      <c r="M42" s="558" t="s">
        <v>712</v>
      </c>
      <c r="N42" s="343"/>
    </row>
    <row r="43" spans="1:34" ht="239.25" customHeight="1">
      <c r="A43" s="328"/>
      <c r="B43" s="1515" t="s">
        <v>655</v>
      </c>
      <c r="C43" s="1515"/>
      <c r="D43" s="1515"/>
      <c r="E43" s="1515"/>
      <c r="F43" s="1515"/>
      <c r="G43" s="1515"/>
      <c r="H43" s="1515"/>
      <c r="I43" s="1515"/>
      <c r="J43" s="1515"/>
      <c r="K43" s="1515"/>
      <c r="L43" s="1515"/>
      <c r="M43" s="1515"/>
      <c r="N43" s="1515"/>
    </row>
    <row r="44" spans="1:34" ht="20.100000000000001" customHeight="1"/>
    <row r="45" spans="1:34" s="319" customFormat="1" ht="22.5" customHeight="1">
      <c r="A45" s="324"/>
      <c r="B45" s="319" t="s">
        <v>656</v>
      </c>
      <c r="M45" s="333"/>
    </row>
    <row r="46" spans="1:34" ht="24" customHeight="1" thickBot="1">
      <c r="A46" s="328"/>
      <c r="B46" s="1451" t="s">
        <v>657</v>
      </c>
      <c r="C46" s="1451"/>
      <c r="D46" s="1451" t="s">
        <v>658</v>
      </c>
      <c r="E46" s="1451"/>
      <c r="F46" s="1451"/>
      <c r="G46" s="1451" t="s">
        <v>659</v>
      </c>
      <c r="H46" s="1451"/>
      <c r="I46" s="1451"/>
      <c r="J46" s="1451" t="s">
        <v>660</v>
      </c>
      <c r="K46" s="1451"/>
      <c r="L46" s="1451"/>
    </row>
    <row r="47" spans="1:34" ht="23.1" customHeight="1" thickTop="1">
      <c r="A47" s="328"/>
      <c r="B47" s="1484" t="s">
        <v>661</v>
      </c>
      <c r="C47" s="1484"/>
      <c r="D47" s="1514" t="str">
        <f>別紙１④!K11</f>
        <v>丙川　三郎</v>
      </c>
      <c r="E47" s="1514"/>
      <c r="F47" s="1514"/>
      <c r="G47" s="1516" t="s">
        <v>664</v>
      </c>
      <c r="H47" s="1516"/>
      <c r="I47" s="1516"/>
      <c r="J47" s="389" t="s">
        <v>737</v>
      </c>
      <c r="K47" s="562">
        <v>10</v>
      </c>
      <c r="L47" s="391" t="s">
        <v>73</v>
      </c>
    </row>
    <row r="48" spans="1:34" ht="23.1" customHeight="1">
      <c r="A48" s="328"/>
      <c r="B48" s="1473" t="s">
        <v>663</v>
      </c>
      <c r="C48" s="1473"/>
      <c r="D48" s="1514" t="str">
        <f>別紙１④!K12</f>
        <v>丙川　三郎</v>
      </c>
      <c r="E48" s="1514"/>
      <c r="F48" s="1514"/>
      <c r="G48" s="1458" t="s">
        <v>665</v>
      </c>
      <c r="H48" s="1458"/>
      <c r="I48" s="1458"/>
      <c r="J48" s="390" t="s">
        <v>737</v>
      </c>
      <c r="K48" s="563">
        <v>12</v>
      </c>
      <c r="L48" s="392" t="s">
        <v>73</v>
      </c>
    </row>
    <row r="49" spans="1:13" ht="23.1" customHeight="1">
      <c r="A49" s="328"/>
      <c r="B49" s="1473" t="s">
        <v>666</v>
      </c>
      <c r="C49" s="1473"/>
      <c r="D49" s="1514" t="str">
        <f>別紙１④!K13</f>
        <v>乙山　次郎</v>
      </c>
      <c r="E49" s="1514"/>
      <c r="F49" s="1514"/>
      <c r="G49" s="1458" t="s">
        <v>668</v>
      </c>
      <c r="H49" s="1458"/>
      <c r="I49" s="1458"/>
      <c r="J49" s="390" t="s">
        <v>737</v>
      </c>
      <c r="K49" s="563">
        <v>12</v>
      </c>
      <c r="L49" s="392" t="s">
        <v>73</v>
      </c>
    </row>
    <row r="50" spans="1:13" ht="23.1" customHeight="1">
      <c r="B50" s="1473" t="s">
        <v>669</v>
      </c>
      <c r="C50" s="1473"/>
      <c r="D50" s="1514" t="str">
        <f>別紙１④!K14</f>
        <v>乙山　次郎</v>
      </c>
      <c r="E50" s="1514"/>
      <c r="F50" s="1514"/>
      <c r="G50" s="1458" t="s">
        <v>670</v>
      </c>
      <c r="H50" s="1458"/>
      <c r="I50" s="1458"/>
      <c r="J50" s="390" t="s">
        <v>737</v>
      </c>
      <c r="K50" s="563">
        <v>10</v>
      </c>
      <c r="L50" s="392" t="s">
        <v>73</v>
      </c>
    </row>
    <row r="51" spans="1:13" ht="23.1" customHeight="1">
      <c r="B51" s="1473" t="s">
        <v>671</v>
      </c>
      <c r="C51" s="1473"/>
      <c r="D51" s="1514" t="str">
        <f>別紙１④!K15</f>
        <v>甲田　太郎</v>
      </c>
      <c r="E51" s="1514"/>
      <c r="F51" s="1514"/>
      <c r="G51" s="1458" t="s">
        <v>665</v>
      </c>
      <c r="H51" s="1458"/>
      <c r="I51" s="1458"/>
      <c r="J51" s="390" t="s">
        <v>737</v>
      </c>
      <c r="K51" s="563">
        <v>12</v>
      </c>
      <c r="L51" s="392" t="s">
        <v>73</v>
      </c>
    </row>
    <row r="52" spans="1:13" ht="23.1" customHeight="1">
      <c r="B52" s="1473" t="s">
        <v>672</v>
      </c>
      <c r="C52" s="1473"/>
      <c r="D52" s="1514" t="str">
        <f>別紙１④!K16</f>
        <v>丙川　三郎</v>
      </c>
      <c r="E52" s="1514"/>
      <c r="F52" s="1514"/>
      <c r="G52" s="1458" t="s">
        <v>668</v>
      </c>
      <c r="H52" s="1458"/>
      <c r="I52" s="1458"/>
      <c r="J52" s="390" t="s">
        <v>737</v>
      </c>
      <c r="K52" s="563">
        <v>10</v>
      </c>
      <c r="L52" s="392" t="s">
        <v>73</v>
      </c>
    </row>
    <row r="53" spans="1:13" ht="57" customHeight="1">
      <c r="B53" s="1439" t="s">
        <v>673</v>
      </c>
      <c r="C53" s="1439"/>
      <c r="D53" s="1439"/>
      <c r="E53" s="1439"/>
      <c r="F53" s="1439"/>
      <c r="G53" s="1439"/>
      <c r="H53" s="1439"/>
      <c r="I53" s="1439"/>
      <c r="J53" s="1439"/>
      <c r="K53" s="1439"/>
      <c r="L53" s="1439"/>
    </row>
    <row r="54" spans="1:13" ht="20.100000000000001" customHeight="1"/>
    <row r="55" spans="1:13" s="319" customFormat="1" ht="22.5" customHeight="1">
      <c r="A55" s="324"/>
      <c r="B55" s="319" t="s">
        <v>674</v>
      </c>
      <c r="M55" s="333"/>
    </row>
    <row r="56" spans="1:13" ht="119.65" customHeight="1">
      <c r="A56" s="328"/>
      <c r="B56" s="1462" t="s">
        <v>675</v>
      </c>
      <c r="C56" s="1463"/>
      <c r="D56" s="1463"/>
      <c r="E56" s="1463"/>
      <c r="F56" s="1463"/>
      <c r="G56" s="1463"/>
      <c r="H56" s="1463"/>
      <c r="I56" s="1463"/>
      <c r="J56" s="1463"/>
      <c r="K56" s="1463"/>
      <c r="L56" s="1464"/>
    </row>
    <row r="57" spans="1:13" ht="238.5" customHeight="1">
      <c r="A57" s="328"/>
      <c r="B57" s="1511" t="s">
        <v>676</v>
      </c>
      <c r="C57" s="1512"/>
      <c r="D57" s="1512"/>
      <c r="E57" s="1512"/>
      <c r="F57" s="1512"/>
      <c r="G57" s="1512"/>
      <c r="H57" s="1512"/>
      <c r="I57" s="1512"/>
      <c r="J57" s="1512"/>
      <c r="K57" s="1512"/>
      <c r="L57" s="1513"/>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21" customWidth="1"/>
    <col min="2" max="14" width="9.625" style="321" customWidth="1"/>
    <col min="15" max="15" width="2.625" style="321" customWidth="1"/>
    <col min="16" max="16" width="5.875" style="321" customWidth="1"/>
    <col min="17" max="122" width="4.625" style="321" customWidth="1"/>
    <col min="123" max="255" width="8.625" style="321" customWidth="1"/>
    <col min="256" max="16384" width="4.125" style="321"/>
  </cols>
  <sheetData>
    <row r="2" spans="1:34" ht="19.7" customHeight="1">
      <c r="A2" s="324" t="s">
        <v>677</v>
      </c>
      <c r="B2" s="325"/>
      <c r="C2" s="325"/>
      <c r="D2" s="325"/>
      <c r="E2" s="325"/>
      <c r="F2" s="325"/>
      <c r="G2" s="325"/>
      <c r="H2" s="325"/>
      <c r="I2" s="325"/>
    </row>
    <row r="3" spans="1:34" ht="23.25" customHeight="1">
      <c r="A3" s="328"/>
      <c r="B3" s="1495" t="s">
        <v>678</v>
      </c>
      <c r="C3" s="1495"/>
      <c r="D3" s="1495"/>
      <c r="E3" s="1495"/>
      <c r="F3" s="1495"/>
      <c r="G3" s="1495"/>
      <c r="H3" s="1495"/>
      <c r="I3" s="1495"/>
      <c r="J3" s="1495"/>
      <c r="K3" s="1495"/>
      <c r="L3" s="1495"/>
      <c r="M3" s="1495"/>
      <c r="N3" s="1495"/>
      <c r="O3" s="322"/>
      <c r="P3" s="322"/>
      <c r="Q3" s="322"/>
      <c r="R3" s="322"/>
      <c r="S3" s="322"/>
      <c r="T3" s="322"/>
      <c r="U3" s="322"/>
      <c r="V3" s="322"/>
      <c r="W3" s="322"/>
      <c r="X3" s="322"/>
      <c r="Y3" s="322"/>
      <c r="Z3" s="322"/>
      <c r="AA3" s="322"/>
      <c r="AB3" s="322"/>
      <c r="AC3" s="322"/>
      <c r="AD3" s="322"/>
      <c r="AE3" s="322"/>
      <c r="AF3" s="322"/>
      <c r="AG3" s="322"/>
      <c r="AH3" s="322"/>
    </row>
    <row r="4" spans="1:34" ht="20.100000000000001" customHeight="1">
      <c r="A4" s="328"/>
      <c r="B4" s="329"/>
      <c r="C4" s="329"/>
      <c r="D4" s="330"/>
      <c r="E4" s="330"/>
      <c r="F4" s="330"/>
      <c r="G4" s="330"/>
      <c r="H4" s="331"/>
      <c r="I4" s="331"/>
      <c r="J4" s="330"/>
      <c r="K4" s="330"/>
      <c r="L4" s="330"/>
      <c r="M4" s="332"/>
    </row>
    <row r="5" spans="1:34" ht="20.25" customHeight="1">
      <c r="A5" s="324"/>
      <c r="B5" s="319" t="s">
        <v>679</v>
      </c>
      <c r="C5" s="319"/>
      <c r="F5" s="326"/>
      <c r="G5" s="326"/>
      <c r="H5" s="327"/>
      <c r="I5" s="327"/>
    </row>
    <row r="6" spans="1:34" ht="20.100000000000001" customHeight="1">
      <c r="A6" s="328"/>
      <c r="B6" s="1540" t="s">
        <v>680</v>
      </c>
      <c r="C6" s="1540"/>
      <c r="D6" s="1540"/>
      <c r="E6" s="1540"/>
      <c r="F6" s="1540"/>
      <c r="G6" s="1540"/>
      <c r="H6" s="331"/>
      <c r="I6" s="331"/>
      <c r="J6" s="330"/>
      <c r="K6" s="330"/>
      <c r="L6" s="330"/>
      <c r="M6" s="332"/>
    </row>
    <row r="7" spans="1:34" s="319" customFormat="1" ht="22.5" customHeight="1">
      <c r="A7" s="324"/>
      <c r="B7" s="319" t="s">
        <v>681</v>
      </c>
      <c r="M7" s="320"/>
      <c r="N7" s="320"/>
      <c r="Q7" s="333"/>
    </row>
    <row r="8" spans="1:34" ht="24" customHeight="1" thickBot="1">
      <c r="A8" s="328"/>
      <c r="B8" s="1541" t="s">
        <v>682</v>
      </c>
      <c r="C8" s="1541"/>
      <c r="D8" s="1541"/>
      <c r="E8" s="1541"/>
      <c r="F8" s="1542" t="s">
        <v>683</v>
      </c>
      <c r="G8" s="1542"/>
      <c r="H8" s="1542"/>
      <c r="I8" s="1542"/>
      <c r="J8" s="1542"/>
      <c r="K8" s="1542"/>
    </row>
    <row r="9" spans="1:34" ht="25.15" customHeight="1" thickTop="1">
      <c r="A9" s="328"/>
      <c r="B9" s="1543" t="s">
        <v>684</v>
      </c>
      <c r="C9" s="1543"/>
      <c r="D9" s="1543"/>
      <c r="E9" s="1543"/>
      <c r="F9" s="1516" t="s">
        <v>685</v>
      </c>
      <c r="G9" s="1516"/>
      <c r="H9" s="1516"/>
      <c r="I9" s="1516"/>
      <c r="J9" s="1516"/>
      <c r="K9" s="1516"/>
    </row>
    <row r="10" spans="1:34" ht="25.15" customHeight="1">
      <c r="A10" s="328"/>
      <c r="B10" s="1544"/>
      <c r="C10" s="1544"/>
      <c r="D10" s="1544"/>
      <c r="E10" s="1544"/>
      <c r="F10" s="1458" t="s">
        <v>686</v>
      </c>
      <c r="G10" s="1458"/>
      <c r="H10" s="1458"/>
      <c r="I10" s="1458"/>
      <c r="J10" s="1458"/>
      <c r="K10" s="1458"/>
    </row>
    <row r="11" spans="1:34" ht="25.15" customHeight="1">
      <c r="A11" s="328"/>
      <c r="B11" s="1544"/>
      <c r="C11" s="1544"/>
      <c r="D11" s="1544"/>
      <c r="E11" s="1544"/>
      <c r="F11" s="1458" t="s">
        <v>687</v>
      </c>
      <c r="G11" s="1458"/>
      <c r="H11" s="1458"/>
      <c r="I11" s="1458"/>
      <c r="J11" s="1458"/>
      <c r="K11" s="1458"/>
    </row>
    <row r="12" spans="1:34" ht="25.15" customHeight="1">
      <c r="A12" s="328"/>
      <c r="B12" s="1544"/>
      <c r="C12" s="1544"/>
      <c r="D12" s="1544"/>
      <c r="E12" s="1544"/>
      <c r="F12" s="1458" t="s">
        <v>688</v>
      </c>
      <c r="G12" s="1458"/>
      <c r="H12" s="1458"/>
      <c r="I12" s="1458"/>
      <c r="J12" s="1458"/>
      <c r="K12" s="1458"/>
    </row>
    <row r="13" spans="1:34" ht="25.15" customHeight="1">
      <c r="A13" s="328"/>
      <c r="B13" s="1544" t="s">
        <v>689</v>
      </c>
      <c r="C13" s="1544"/>
      <c r="D13" s="1544"/>
      <c r="E13" s="1544"/>
      <c r="F13" s="1458" t="s">
        <v>690</v>
      </c>
      <c r="G13" s="1458"/>
      <c r="H13" s="1458"/>
      <c r="I13" s="1458"/>
      <c r="J13" s="1458"/>
      <c r="K13" s="1458"/>
    </row>
    <row r="14" spans="1:34" ht="25.15" customHeight="1">
      <c r="A14" s="328"/>
      <c r="B14" s="1544"/>
      <c r="C14" s="1544"/>
      <c r="D14" s="1544"/>
      <c r="E14" s="1544"/>
      <c r="F14" s="1458"/>
      <c r="G14" s="1458"/>
      <c r="H14" s="1458"/>
      <c r="I14" s="1458"/>
      <c r="J14" s="1458"/>
      <c r="K14" s="1458"/>
    </row>
    <row r="15" spans="1:34" ht="25.15" customHeight="1">
      <c r="A15" s="328"/>
      <c r="B15" s="1544"/>
      <c r="C15" s="1544"/>
      <c r="D15" s="1544"/>
      <c r="E15" s="1544"/>
      <c r="F15" s="1458"/>
      <c r="G15" s="1458"/>
      <c r="H15" s="1458"/>
      <c r="I15" s="1458"/>
      <c r="J15" s="1458"/>
      <c r="K15" s="1458"/>
    </row>
    <row r="16" spans="1:34" ht="25.15" customHeight="1">
      <c r="A16" s="328"/>
      <c r="B16" s="1544"/>
      <c r="C16" s="1544"/>
      <c r="D16" s="1544"/>
      <c r="E16" s="1544"/>
      <c r="F16" s="1458"/>
      <c r="G16" s="1458"/>
      <c r="H16" s="1458"/>
      <c r="I16" s="1458"/>
      <c r="J16" s="1458"/>
      <c r="K16" s="1458"/>
    </row>
    <row r="17" spans="1:34" ht="62.1" customHeight="1">
      <c r="A17" s="328"/>
      <c r="B17" s="1495" t="s">
        <v>691</v>
      </c>
      <c r="C17" s="1495"/>
      <c r="D17" s="1495"/>
      <c r="E17" s="1495"/>
      <c r="F17" s="1495"/>
      <c r="G17" s="1495"/>
      <c r="H17" s="1495"/>
      <c r="I17" s="1495"/>
      <c r="J17" s="1495"/>
      <c r="K17" s="1495"/>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row>
    <row r="18" spans="1:34" ht="20.100000000000001" customHeight="1">
      <c r="A18" s="328"/>
      <c r="B18" s="334"/>
      <c r="C18" s="334"/>
      <c r="D18" s="334"/>
      <c r="E18" s="334"/>
      <c r="F18" s="334"/>
      <c r="G18" s="334"/>
      <c r="H18" s="334"/>
      <c r="I18" s="334"/>
      <c r="J18" s="334"/>
      <c r="K18" s="334"/>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row>
    <row r="19" spans="1:34" s="319" customFormat="1" ht="22.5" customHeight="1">
      <c r="A19" s="324"/>
      <c r="B19" s="319" t="s">
        <v>692</v>
      </c>
      <c r="M19" s="320"/>
      <c r="N19" s="320"/>
      <c r="Q19" s="333"/>
    </row>
    <row r="20" spans="1:34" ht="24" customHeight="1" thickBot="1">
      <c r="A20" s="328"/>
      <c r="B20" s="1451" t="s">
        <v>693</v>
      </c>
      <c r="C20" s="1451"/>
      <c r="D20" s="1451"/>
      <c r="E20" s="1451"/>
      <c r="F20" s="1451"/>
      <c r="G20" s="1483" t="s">
        <v>694</v>
      </c>
      <c r="H20" s="1483"/>
      <c r="I20" s="1483"/>
      <c r="J20" s="1483"/>
    </row>
    <row r="21" spans="1:34" ht="25.15" customHeight="1" thickTop="1">
      <c r="A21" s="328"/>
      <c r="B21" s="1444" t="s">
        <v>684</v>
      </c>
      <c r="C21" s="1444"/>
      <c r="D21" s="1444"/>
      <c r="E21" s="1444"/>
      <c r="F21" s="1444"/>
      <c r="G21" s="1538">
        <f>COUNTIF(別紙１③!H7:H500,"L")</f>
        <v>2</v>
      </c>
      <c r="H21" s="1538"/>
      <c r="I21" s="1538"/>
      <c r="J21" s="1538"/>
    </row>
    <row r="22" spans="1:34" ht="25.15" customHeight="1">
      <c r="A22" s="328"/>
      <c r="B22" s="1445" t="s">
        <v>695</v>
      </c>
      <c r="C22" s="1445"/>
      <c r="D22" s="1445"/>
      <c r="E22" s="1445"/>
      <c r="F22" s="1445"/>
      <c r="G22" s="1539">
        <v>5</v>
      </c>
      <c r="H22" s="1539"/>
      <c r="I22" s="1539"/>
      <c r="J22" s="1539"/>
    </row>
    <row r="23" spans="1:34" ht="25.15" customHeight="1">
      <c r="A23" s="328"/>
      <c r="B23" s="1445" t="s">
        <v>696</v>
      </c>
      <c r="C23" s="1445"/>
      <c r="D23" s="1445"/>
      <c r="E23" s="1445"/>
      <c r="F23" s="1445"/>
      <c r="G23" s="1537">
        <f>SUM(G21:J22)</f>
        <v>7</v>
      </c>
      <c r="H23" s="1537"/>
      <c r="I23" s="1537"/>
      <c r="J23" s="1537"/>
    </row>
    <row r="24" spans="1:34" ht="23.25" customHeight="1">
      <c r="A24" s="328"/>
      <c r="B24" s="342" t="s">
        <v>720</v>
      </c>
      <c r="C24" s="342"/>
      <c r="D24" s="342"/>
      <c r="E24" s="342"/>
      <c r="F24" s="342"/>
      <c r="G24" s="342"/>
      <c r="H24" s="342"/>
      <c r="I24" s="342"/>
      <c r="J24" s="342"/>
      <c r="L24" s="346">
        <f>COUNTIF(別紙１③!H7:H500,"A")+COUNTIF(別紙１③!H7:H500,"B")+COUNTIF(別紙１③!H7:H500,"L")+G22</f>
        <v>16</v>
      </c>
    </row>
    <row r="25" spans="1:34" ht="22.5" customHeight="1">
      <c r="A25" s="328"/>
      <c r="B25" s="342" t="s">
        <v>718</v>
      </c>
      <c r="C25" s="345"/>
      <c r="D25" s="345"/>
      <c r="E25" s="347">
        <f>ROUNDDOWN((G23/L24)*100,0)</f>
        <v>43</v>
      </c>
      <c r="F25" s="348" t="s">
        <v>724</v>
      </c>
      <c r="G25" s="342" t="s">
        <v>719</v>
      </c>
      <c r="H25" s="344"/>
      <c r="I25" s="344"/>
      <c r="J25" s="344"/>
    </row>
    <row r="26" spans="1:34" ht="13.5" customHeight="1">
      <c r="A26" s="328"/>
      <c r="B26" s="342"/>
      <c r="C26" s="345"/>
      <c r="D26" s="345"/>
      <c r="E26" s="345"/>
      <c r="F26" s="342"/>
      <c r="G26" s="342"/>
      <c r="H26" s="344"/>
      <c r="I26" s="344"/>
      <c r="J26" s="344"/>
    </row>
    <row r="27" spans="1:34" ht="102" customHeight="1">
      <c r="A27" s="328"/>
      <c r="B27" s="1495" t="s">
        <v>697</v>
      </c>
      <c r="C27" s="1495"/>
      <c r="D27" s="1495"/>
      <c r="E27" s="1495"/>
      <c r="F27" s="1495"/>
      <c r="G27" s="1495"/>
      <c r="H27" s="1495"/>
      <c r="I27" s="1495"/>
      <c r="J27" s="1495"/>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row>
    <row r="28" spans="1:34" ht="20.100000000000001" customHeight="1">
      <c r="A28" s="328"/>
      <c r="B28" s="334"/>
      <c r="C28" s="334"/>
      <c r="D28" s="334"/>
      <c r="E28" s="334"/>
      <c r="F28" s="334"/>
      <c r="G28" s="334"/>
      <c r="H28" s="334"/>
      <c r="I28" s="334"/>
      <c r="J28" s="334"/>
      <c r="K28" s="334"/>
      <c r="L28" s="334"/>
      <c r="M28" s="334"/>
      <c r="N28" s="334"/>
      <c r="O28" s="322"/>
      <c r="P28" s="322"/>
      <c r="Q28" s="322"/>
      <c r="R28" s="322"/>
      <c r="S28" s="322"/>
      <c r="T28" s="322"/>
      <c r="U28" s="322"/>
      <c r="V28" s="322"/>
      <c r="W28" s="322"/>
      <c r="X28" s="322"/>
      <c r="Y28" s="322"/>
      <c r="Z28" s="322"/>
      <c r="AA28" s="322"/>
      <c r="AB28" s="322"/>
      <c r="AC28" s="322"/>
      <c r="AD28" s="322"/>
      <c r="AE28" s="322"/>
      <c r="AF28" s="322"/>
      <c r="AG28" s="322"/>
      <c r="AH28" s="322"/>
    </row>
    <row r="29" spans="1:34" s="319" customFormat="1" ht="22.5" customHeight="1">
      <c r="A29" s="324"/>
      <c r="B29" s="319" t="s">
        <v>698</v>
      </c>
      <c r="M29" s="320"/>
      <c r="N29" s="320"/>
      <c r="Q29" s="333"/>
    </row>
    <row r="30" spans="1:34" ht="24" customHeight="1" thickBot="1">
      <c r="A30" s="328"/>
      <c r="B30" s="1451" t="s">
        <v>579</v>
      </c>
      <c r="C30" s="1451"/>
      <c r="D30" s="1483"/>
      <c r="E30" s="1483"/>
      <c r="F30" s="1483"/>
      <c r="G30" s="1483"/>
      <c r="H30" s="1483" t="s">
        <v>579</v>
      </c>
      <c r="I30" s="1483"/>
      <c r="J30" s="1483"/>
      <c r="K30" s="1483"/>
      <c r="L30" s="1483"/>
      <c r="M30" s="1483"/>
    </row>
    <row r="31" spans="1:34" ht="23.85" customHeight="1" thickTop="1">
      <c r="A31" s="328"/>
      <c r="B31" s="1440" t="s">
        <v>712</v>
      </c>
      <c r="C31" s="1441"/>
      <c r="D31" s="1534" t="s">
        <v>699</v>
      </c>
      <c r="E31" s="1534"/>
      <c r="F31" s="1534"/>
      <c r="G31" s="1534"/>
      <c r="H31" s="1450" t="s">
        <v>71</v>
      </c>
      <c r="I31" s="1450"/>
      <c r="J31" s="1535" t="s">
        <v>700</v>
      </c>
      <c r="K31" s="1535"/>
      <c r="L31" s="1535"/>
      <c r="M31" s="1535"/>
    </row>
    <row r="32" spans="1:34" ht="24" customHeight="1">
      <c r="A32" s="328"/>
      <c r="B32" s="1450" t="s">
        <v>712</v>
      </c>
      <c r="C32" s="1450"/>
      <c r="D32" s="1536" t="s">
        <v>701</v>
      </c>
      <c r="E32" s="1536"/>
      <c r="F32" s="1536"/>
      <c r="G32" s="1536"/>
      <c r="H32" s="1446" t="s">
        <v>712</v>
      </c>
      <c r="I32" s="1447"/>
      <c r="J32" s="1517" t="s">
        <v>997</v>
      </c>
      <c r="K32" s="1518"/>
      <c r="L32" s="1518"/>
      <c r="M32" s="1519"/>
    </row>
    <row r="33" spans="1:34" ht="24" customHeight="1">
      <c r="A33" s="328"/>
      <c r="B33" s="1450" t="s">
        <v>71</v>
      </c>
      <c r="C33" s="1450"/>
      <c r="D33" s="1536" t="s">
        <v>702</v>
      </c>
      <c r="E33" s="1536"/>
      <c r="F33" s="1536"/>
      <c r="G33" s="1536"/>
      <c r="H33" s="1448"/>
      <c r="I33" s="1449"/>
      <c r="J33" s="1520" t="s">
        <v>996</v>
      </c>
      <c r="K33" s="1521"/>
      <c r="L33" s="1521"/>
      <c r="M33" s="1522"/>
    </row>
    <row r="34" spans="1:34" ht="75.2" customHeight="1">
      <c r="A34" s="328"/>
      <c r="B34" s="1515" t="s">
        <v>703</v>
      </c>
      <c r="C34" s="1515"/>
      <c r="D34" s="1515"/>
      <c r="E34" s="1515"/>
      <c r="F34" s="1515"/>
      <c r="G34" s="1515"/>
      <c r="H34" s="1515"/>
      <c r="I34" s="1515"/>
      <c r="J34" s="1515"/>
      <c r="K34" s="1515"/>
      <c r="L34" s="1515"/>
      <c r="M34" s="1515"/>
    </row>
    <row r="35" spans="1:34" ht="40.15" customHeight="1">
      <c r="A35" s="328"/>
      <c r="B35" s="1439" t="s">
        <v>587</v>
      </c>
      <c r="C35" s="1439"/>
      <c r="D35" s="1439"/>
      <c r="E35" s="1439"/>
      <c r="F35" s="1439"/>
      <c r="G35" s="1439"/>
      <c r="H35" s="1439"/>
      <c r="I35" s="1439"/>
      <c r="J35" s="1439"/>
      <c r="K35" s="1439"/>
      <c r="L35" s="1439"/>
      <c r="M35" s="1439"/>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4" ht="20.100000000000001" customHeight="1">
      <c r="A36" s="328"/>
      <c r="B36" s="334"/>
      <c r="C36" s="334"/>
      <c r="D36" s="334"/>
      <c r="E36" s="334"/>
      <c r="F36" s="334"/>
      <c r="G36" s="334"/>
      <c r="H36" s="334"/>
      <c r="I36" s="334"/>
      <c r="J36" s="334"/>
      <c r="K36" s="334"/>
      <c r="L36" s="334"/>
      <c r="M36" s="334"/>
      <c r="N36" s="334"/>
      <c r="O36" s="322"/>
      <c r="P36" s="322"/>
      <c r="Q36" s="322"/>
      <c r="R36" s="322"/>
      <c r="S36" s="322"/>
      <c r="T36" s="322"/>
      <c r="U36" s="322"/>
      <c r="V36" s="322"/>
      <c r="W36" s="322"/>
      <c r="X36" s="322"/>
      <c r="Y36" s="322"/>
      <c r="Z36" s="322"/>
      <c r="AA36" s="322"/>
      <c r="AB36" s="322"/>
      <c r="AC36" s="322"/>
      <c r="AD36" s="322"/>
      <c r="AE36" s="322"/>
      <c r="AF36" s="322"/>
      <c r="AG36" s="322"/>
      <c r="AH36" s="322"/>
    </row>
    <row r="37" spans="1:34" s="319" customFormat="1" ht="22.5" customHeight="1">
      <c r="A37" s="324"/>
      <c r="B37" s="319" t="s">
        <v>704</v>
      </c>
      <c r="M37" s="320"/>
      <c r="N37" s="320"/>
      <c r="Q37" s="333"/>
    </row>
    <row r="38" spans="1:34" ht="24" customHeight="1" thickBot="1">
      <c r="A38" s="328"/>
      <c r="B38" s="1451" t="s">
        <v>579</v>
      </c>
      <c r="C38" s="1451"/>
      <c r="D38" s="1483" t="s">
        <v>705</v>
      </c>
      <c r="E38" s="1483"/>
      <c r="F38" s="1483"/>
      <c r="G38" s="1483"/>
      <c r="H38" s="1483" t="s">
        <v>579</v>
      </c>
      <c r="I38" s="1483"/>
      <c r="J38" s="1483" t="s">
        <v>705</v>
      </c>
      <c r="K38" s="1483"/>
      <c r="L38" s="1483"/>
      <c r="M38" s="1483"/>
    </row>
    <row r="39" spans="1:34" ht="24" customHeight="1" thickTop="1">
      <c r="A39" s="328"/>
      <c r="B39" s="1440" t="s">
        <v>712</v>
      </c>
      <c r="C39" s="1441"/>
      <c r="D39" s="1484" t="s">
        <v>706</v>
      </c>
      <c r="E39" s="1484"/>
      <c r="F39" s="1484"/>
      <c r="G39" s="1484"/>
      <c r="H39" s="1450" t="s">
        <v>71</v>
      </c>
      <c r="I39" s="1450"/>
      <c r="J39" s="1472" t="s">
        <v>707</v>
      </c>
      <c r="K39" s="1472"/>
      <c r="L39" s="1472"/>
      <c r="M39" s="1472"/>
    </row>
    <row r="40" spans="1:34" ht="23.85" customHeight="1">
      <c r="A40" s="328"/>
      <c r="B40" s="1450" t="s">
        <v>712</v>
      </c>
      <c r="C40" s="1450"/>
      <c r="D40" s="1473" t="s">
        <v>593</v>
      </c>
      <c r="E40" s="1473"/>
      <c r="F40" s="1473"/>
      <c r="G40" s="1473"/>
      <c r="H40" s="1450" t="s">
        <v>712</v>
      </c>
      <c r="I40" s="1450"/>
      <c r="J40" s="1460" t="s">
        <v>708</v>
      </c>
      <c r="K40" s="1460"/>
      <c r="L40" s="1460"/>
      <c r="M40" s="1460"/>
    </row>
    <row r="41" spans="1:34" ht="23.85" customHeight="1">
      <c r="A41" s="328"/>
      <c r="B41" s="1450" t="s">
        <v>71</v>
      </c>
      <c r="C41" s="1450"/>
      <c r="D41" s="1473" t="s">
        <v>595</v>
      </c>
      <c r="E41" s="1473"/>
      <c r="F41" s="1473"/>
      <c r="G41" s="1473"/>
      <c r="H41" s="1446" t="s">
        <v>712</v>
      </c>
      <c r="I41" s="1447"/>
      <c r="J41" s="1517" t="s">
        <v>997</v>
      </c>
      <c r="K41" s="1518"/>
      <c r="L41" s="1518"/>
      <c r="M41" s="1519"/>
    </row>
    <row r="42" spans="1:34" ht="24" customHeight="1">
      <c r="A42" s="328"/>
      <c r="B42" s="1450" t="s">
        <v>712</v>
      </c>
      <c r="C42" s="1450"/>
      <c r="D42" s="1473" t="s">
        <v>709</v>
      </c>
      <c r="E42" s="1473"/>
      <c r="F42" s="1473"/>
      <c r="G42" s="1473"/>
      <c r="H42" s="1442"/>
      <c r="I42" s="1443"/>
      <c r="J42" s="1531" t="s">
        <v>998</v>
      </c>
      <c r="K42" s="1532"/>
      <c r="L42" s="1532"/>
      <c r="M42" s="1533"/>
    </row>
    <row r="43" spans="1:34" ht="24" customHeight="1">
      <c r="A43" s="328"/>
      <c r="B43" s="1450" t="s">
        <v>71</v>
      </c>
      <c r="C43" s="1450"/>
      <c r="D43" s="1473" t="s">
        <v>710</v>
      </c>
      <c r="E43" s="1473"/>
      <c r="F43" s="1473"/>
      <c r="G43" s="1473"/>
      <c r="H43" s="1448"/>
      <c r="I43" s="1449"/>
      <c r="J43" s="1520"/>
      <c r="K43" s="1521"/>
      <c r="L43" s="1521"/>
      <c r="M43" s="1522"/>
    </row>
    <row r="44" spans="1:34" ht="250.5" customHeight="1">
      <c r="A44" s="328"/>
      <c r="B44" s="1529" t="s">
        <v>711</v>
      </c>
      <c r="C44" s="1530"/>
      <c r="D44" s="1530"/>
      <c r="E44" s="1530"/>
      <c r="F44" s="1530"/>
      <c r="G44" s="1530"/>
      <c r="H44" s="1530"/>
      <c r="I44" s="1530"/>
      <c r="J44" s="1530"/>
      <c r="K44" s="1530"/>
      <c r="L44" s="1530"/>
      <c r="M44" s="1530"/>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Y34"/>
  <sheetViews>
    <sheetView showGridLines="0" view="pageBreakPreview" zoomScaleNormal="100" zoomScaleSheetLayoutView="100" workbookViewId="0">
      <selection activeCell="Z22" sqref="Z22:AE22"/>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1079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1570" t="s">
        <v>804</v>
      </c>
      <c r="AA3" s="1570"/>
      <c r="AB3" s="1570"/>
      <c r="AC3" s="1570"/>
      <c r="AD3" s="1570"/>
      <c r="AE3" s="1570"/>
    </row>
    <row r="4" spans="1:33" ht="15.6" customHeight="1">
      <c r="Z4" s="1570" t="s">
        <v>805</v>
      </c>
      <c r="AA4" s="1570"/>
      <c r="AB4" s="1570"/>
      <c r="AC4" s="1570"/>
      <c r="AD4" s="1570"/>
      <c r="AE4" s="1570"/>
      <c r="AG4" s="407"/>
    </row>
    <row r="5" spans="1:33" ht="15.6" customHeight="1">
      <c r="A5" s="92" t="s">
        <v>169</v>
      </c>
      <c r="B5" s="92" t="s">
        <v>1063</v>
      </c>
      <c r="M5" s="404"/>
    </row>
    <row r="6" spans="1:33" ht="15.6" customHeight="1"/>
    <row r="7" spans="1:33" ht="15.6" customHeight="1">
      <c r="X7" s="1571">
        <f>はじめに!D6</f>
        <v>0</v>
      </c>
      <c r="Y7" s="1571"/>
      <c r="Z7" s="1571"/>
      <c r="AA7" s="1571"/>
      <c r="AB7" s="1571"/>
      <c r="AC7" s="1571"/>
      <c r="AD7" s="1571"/>
      <c r="AE7" s="1571"/>
      <c r="AF7" s="1571"/>
    </row>
    <row r="8" spans="1:33" ht="15.6" customHeight="1">
      <c r="W8" s="1570"/>
      <c r="X8" s="1570"/>
      <c r="Y8" s="1570"/>
      <c r="Z8" s="1570"/>
      <c r="AA8" s="1570"/>
      <c r="AB8" s="1570"/>
      <c r="AC8" s="1570"/>
      <c r="AD8" s="1570"/>
      <c r="AE8" s="1570"/>
      <c r="AF8" s="1570"/>
    </row>
    <row r="9" spans="1:33" ht="15.6" customHeight="1">
      <c r="W9" s="407"/>
      <c r="X9" s="407"/>
      <c r="Y9" s="407"/>
      <c r="Z9" s="407"/>
      <c r="AA9" s="407"/>
      <c r="AB9" s="407"/>
      <c r="AC9" s="407"/>
      <c r="AD9" s="407"/>
      <c r="AE9" s="407"/>
      <c r="AF9" s="407"/>
    </row>
    <row r="10" spans="1:33" ht="15.6" customHeight="1"/>
    <row r="11" spans="1:33" ht="15.6" customHeight="1">
      <c r="A11" s="1277" t="s">
        <v>741</v>
      </c>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row>
    <row r="12" spans="1:33" ht="15.6" customHeight="1"/>
    <row r="13" spans="1:33" ht="15.6" customHeight="1"/>
    <row r="14" spans="1:33" ht="15.6" customHeight="1">
      <c r="B14" s="1333" t="s">
        <v>1082</v>
      </c>
      <c r="C14" s="1565"/>
      <c r="D14" s="1565"/>
      <c r="E14" s="1565"/>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row>
    <row r="15" spans="1:33" ht="15.6" customHeight="1">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row>
    <row r="16" spans="1:33" ht="15.6" customHeight="1">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row>
    <row r="17" spans="1:33" ht="15.6" customHeight="1">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row>
    <row r="18" spans="1:33" ht="15.6" customHeight="1"/>
    <row r="19" spans="1:33" ht="15.6" customHeight="1">
      <c r="A19" s="1277" t="s">
        <v>745</v>
      </c>
      <c r="B19" s="1277"/>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row>
    <row r="20" spans="1:33" ht="15.6" customHeight="1"/>
    <row r="21" spans="1:33" ht="15.6" customHeight="1" thickBot="1">
      <c r="B21" s="1572" t="s">
        <v>1064</v>
      </c>
      <c r="C21" s="1572"/>
      <c r="D21" s="1572"/>
      <c r="E21" s="1572"/>
      <c r="F21" s="1572"/>
      <c r="G21" s="1572"/>
      <c r="H21" s="1572"/>
      <c r="I21" s="1572"/>
      <c r="J21" s="1572"/>
    </row>
    <row r="22" spans="1:33" ht="15.6" customHeight="1" thickBot="1">
      <c r="B22" s="1573" t="s">
        <v>1065</v>
      </c>
      <c r="C22" s="1574"/>
      <c r="D22" s="1574"/>
      <c r="E22" s="1574"/>
      <c r="F22" s="1574"/>
      <c r="G22" s="1574"/>
      <c r="H22" s="1574"/>
      <c r="I22" s="1574"/>
      <c r="J22" s="1574"/>
      <c r="K22" s="1575" t="str">
        <f>はじめに!D5</f>
        <v>□□集落協定</v>
      </c>
      <c r="L22" s="1575"/>
      <c r="M22" s="1575"/>
      <c r="N22" s="1575"/>
      <c r="O22" s="1575"/>
      <c r="P22" s="1575"/>
      <c r="Q22" s="1575"/>
      <c r="R22" s="1575"/>
      <c r="S22" s="1574" t="s">
        <v>1066</v>
      </c>
      <c r="T22" s="1574"/>
      <c r="U22" s="1574"/>
      <c r="V22" s="1574"/>
      <c r="W22" s="1574"/>
      <c r="X22" s="1574"/>
      <c r="Y22" s="1574"/>
      <c r="Z22" s="1576">
        <f>(SUM(別紙１④!E56:E60)+SUM(別紙１④!J56:J59)+SUM(別紙１④!O56:O60)+SUM(別紙１④!T56:T58))/10000</f>
        <v>2.9746999999999999</v>
      </c>
      <c r="AA22" s="1577"/>
      <c r="AB22" s="1577"/>
      <c r="AC22" s="1577"/>
      <c r="AD22" s="1577"/>
      <c r="AE22" s="1577"/>
      <c r="AF22" s="498" t="s">
        <v>1083</v>
      </c>
    </row>
    <row r="23" spans="1:33" ht="15.6" customHeight="1" thickTop="1">
      <c r="B23" s="1549" t="s">
        <v>1068</v>
      </c>
      <c r="C23" s="1552" t="s">
        <v>1069</v>
      </c>
      <c r="D23" s="1552"/>
      <c r="E23" s="1552"/>
      <c r="F23" s="1552"/>
      <c r="G23" s="1552"/>
      <c r="H23" s="1553" t="s">
        <v>1080</v>
      </c>
      <c r="I23" s="1553"/>
      <c r="J23" s="1553"/>
      <c r="K23" s="1553"/>
      <c r="L23" s="1553"/>
      <c r="M23" s="1553"/>
      <c r="N23" s="1553"/>
      <c r="O23" s="1553"/>
      <c r="P23" s="1554"/>
      <c r="Q23" s="1557" t="s">
        <v>1070</v>
      </c>
      <c r="R23" s="1552" t="s">
        <v>1071</v>
      </c>
      <c r="S23" s="1552"/>
      <c r="T23" s="1552"/>
      <c r="U23" s="1552"/>
      <c r="V23" s="1552"/>
      <c r="W23" s="1553" t="s">
        <v>1081</v>
      </c>
      <c r="X23" s="1553"/>
      <c r="Y23" s="1553"/>
      <c r="Z23" s="1553"/>
      <c r="AA23" s="1553"/>
      <c r="AB23" s="1553"/>
      <c r="AC23" s="1553"/>
      <c r="AD23" s="1553"/>
      <c r="AE23" s="1553"/>
      <c r="AF23" s="1578"/>
    </row>
    <row r="24" spans="1:33" ht="15.6" customHeight="1">
      <c r="B24" s="1550"/>
      <c r="C24" s="1547"/>
      <c r="D24" s="1547"/>
      <c r="E24" s="1547"/>
      <c r="F24" s="1547"/>
      <c r="G24" s="1547"/>
      <c r="H24" s="1555"/>
      <c r="I24" s="1555"/>
      <c r="J24" s="1555"/>
      <c r="K24" s="1555"/>
      <c r="L24" s="1555"/>
      <c r="M24" s="1555"/>
      <c r="N24" s="1555"/>
      <c r="O24" s="1555"/>
      <c r="P24" s="1556"/>
      <c r="Q24" s="1558"/>
      <c r="R24" s="1547"/>
      <c r="S24" s="1547"/>
      <c r="T24" s="1547"/>
      <c r="U24" s="1547"/>
      <c r="V24" s="1547"/>
      <c r="W24" s="1555"/>
      <c r="X24" s="1555"/>
      <c r="Y24" s="1555"/>
      <c r="Z24" s="1555"/>
      <c r="AA24" s="1555"/>
      <c r="AB24" s="1555"/>
      <c r="AC24" s="1555"/>
      <c r="AD24" s="1555"/>
      <c r="AE24" s="1555"/>
      <c r="AF24" s="1579"/>
    </row>
    <row r="25" spans="1:33" ht="15.6" customHeight="1">
      <c r="B25" s="1550"/>
      <c r="C25" s="1547" t="s">
        <v>1072</v>
      </c>
      <c r="D25" s="1547"/>
      <c r="E25" s="1547"/>
      <c r="F25" s="1547"/>
      <c r="G25" s="1547"/>
      <c r="H25" s="1547"/>
      <c r="I25" s="1545" t="s">
        <v>1067</v>
      </c>
      <c r="J25" s="1545"/>
      <c r="K25" s="1545"/>
      <c r="L25" s="1545"/>
      <c r="M25" s="1545"/>
      <c r="N25" s="1545"/>
      <c r="O25" s="1545"/>
      <c r="P25" s="1546"/>
      <c r="Q25" s="1558"/>
      <c r="R25" s="1547" t="s">
        <v>1073</v>
      </c>
      <c r="S25" s="1547"/>
      <c r="T25" s="1547"/>
      <c r="U25" s="1547"/>
      <c r="V25" s="1547"/>
      <c r="W25" s="1547"/>
      <c r="X25" s="1547"/>
      <c r="Y25" s="1545" t="s">
        <v>1067</v>
      </c>
      <c r="Z25" s="1545"/>
      <c r="AA25" s="1545"/>
      <c r="AB25" s="1545"/>
      <c r="AC25" s="1545"/>
      <c r="AD25" s="1545"/>
      <c r="AE25" s="1545"/>
      <c r="AF25" s="1548"/>
    </row>
    <row r="26" spans="1:33" ht="15.6" customHeight="1">
      <c r="B26" s="1550"/>
      <c r="C26" s="1547" t="s">
        <v>1074</v>
      </c>
      <c r="D26" s="1547"/>
      <c r="E26" s="1547"/>
      <c r="F26" s="1547"/>
      <c r="G26" s="1547"/>
      <c r="H26" s="1547"/>
      <c r="I26" s="1547"/>
      <c r="J26" s="1560" t="s">
        <v>1075</v>
      </c>
      <c r="K26" s="1560"/>
      <c r="L26" s="1560"/>
      <c r="M26" s="1560"/>
      <c r="N26" s="1560"/>
      <c r="O26" s="1560"/>
      <c r="P26" s="1561"/>
      <c r="Q26" s="1558"/>
      <c r="R26" s="1566" t="s">
        <v>1076</v>
      </c>
      <c r="S26" s="1567"/>
      <c r="T26" s="1567"/>
      <c r="U26" s="1567"/>
      <c r="V26" s="1567"/>
      <c r="W26" s="1567"/>
      <c r="X26" s="1567"/>
      <c r="Y26" s="1568"/>
      <c r="Z26" s="1568"/>
      <c r="AA26" s="1568"/>
      <c r="AB26" s="1568"/>
      <c r="AC26" s="1568"/>
      <c r="AD26" s="1568"/>
      <c r="AE26" s="1568"/>
      <c r="AF26" s="1569"/>
    </row>
    <row r="27" spans="1:33" ht="90" customHeight="1" thickBot="1">
      <c r="B27" s="1551"/>
      <c r="C27" s="1562"/>
      <c r="D27" s="1562"/>
      <c r="E27" s="1562"/>
      <c r="F27" s="1562"/>
      <c r="G27" s="1562"/>
      <c r="H27" s="1562"/>
      <c r="I27" s="1562"/>
      <c r="J27" s="1562"/>
      <c r="K27" s="1562"/>
      <c r="L27" s="1562"/>
      <c r="M27" s="1562"/>
      <c r="N27" s="1562"/>
      <c r="O27" s="1562"/>
      <c r="P27" s="1563"/>
      <c r="Q27" s="1559"/>
      <c r="R27" s="1562"/>
      <c r="S27" s="1562"/>
      <c r="T27" s="1562"/>
      <c r="U27" s="1562"/>
      <c r="V27" s="1562"/>
      <c r="W27" s="1562"/>
      <c r="X27" s="1562"/>
      <c r="Y27" s="1562"/>
      <c r="Z27" s="1562"/>
      <c r="AA27" s="1562"/>
      <c r="AB27" s="1562"/>
      <c r="AC27" s="1562"/>
      <c r="AD27" s="1562"/>
      <c r="AE27" s="1562"/>
      <c r="AF27" s="1564"/>
    </row>
    <row r="28" spans="1:33" ht="15.6" customHeight="1"/>
    <row r="29" spans="1:33" ht="15.6" customHeight="1">
      <c r="B29" s="92" t="s">
        <v>1077</v>
      </c>
    </row>
    <row r="30" spans="1:33" ht="15.6" customHeight="1">
      <c r="E30" s="92" t="s">
        <v>1078</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1048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580" t="s">
        <v>742</v>
      </c>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row>
    <row r="4" spans="1:33">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row>
    <row r="5" spans="1:33" ht="15.6" customHeight="1">
      <c r="B5" s="404"/>
      <c r="U5" s="449" t="s">
        <v>880</v>
      </c>
      <c r="V5" s="449"/>
      <c r="W5" s="449"/>
      <c r="X5" s="449"/>
      <c r="Y5" s="449"/>
      <c r="Z5" s="449"/>
      <c r="AA5" s="1587" t="str">
        <f>はじめに!D5</f>
        <v>□□集落協定</v>
      </c>
      <c r="AB5" s="1587"/>
      <c r="AC5" s="1587"/>
      <c r="AD5" s="1587"/>
      <c r="AE5" s="1587"/>
      <c r="AF5" s="1587"/>
      <c r="AG5" s="92" t="s">
        <v>344</v>
      </c>
    </row>
    <row r="6" spans="1:33" ht="36" customHeight="1">
      <c r="A6" s="1581" t="s">
        <v>747</v>
      </c>
      <c r="B6" s="1581"/>
      <c r="C6" s="1581" t="s">
        <v>748</v>
      </c>
      <c r="D6" s="1581"/>
      <c r="E6" s="1581" t="s">
        <v>749</v>
      </c>
      <c r="F6" s="1581"/>
      <c r="G6" s="1581" t="s">
        <v>750</v>
      </c>
      <c r="H6" s="1581"/>
      <c r="I6" s="1581" t="s">
        <v>751</v>
      </c>
      <c r="J6" s="1581"/>
      <c r="K6" s="1581"/>
      <c r="L6" s="1581"/>
      <c r="M6" s="1581" t="s">
        <v>752</v>
      </c>
      <c r="N6" s="1581"/>
      <c r="O6" s="1581" t="s">
        <v>753</v>
      </c>
      <c r="P6" s="1581"/>
      <c r="Q6" s="1581" t="s">
        <v>754</v>
      </c>
      <c r="R6" s="1581"/>
      <c r="S6" s="1581"/>
      <c r="T6" s="1581"/>
      <c r="U6" s="1581" t="s">
        <v>755</v>
      </c>
      <c r="V6" s="1581"/>
      <c r="W6" s="1581"/>
      <c r="X6" s="1581"/>
      <c r="Y6" s="1581" t="s">
        <v>756</v>
      </c>
      <c r="Z6" s="1581"/>
      <c r="AA6" s="1581"/>
      <c r="AB6" s="1581"/>
      <c r="AC6" s="1581" t="s">
        <v>757</v>
      </c>
      <c r="AD6" s="1581"/>
      <c r="AE6" s="1581"/>
      <c r="AF6" s="1581"/>
    </row>
    <row r="7" spans="1:33" ht="36" customHeight="1">
      <c r="A7" s="1581"/>
      <c r="B7" s="1581"/>
      <c r="C7" s="1581"/>
      <c r="D7" s="1581"/>
      <c r="E7" s="1581"/>
      <c r="F7" s="1581"/>
      <c r="G7" s="1581"/>
      <c r="H7" s="1581"/>
      <c r="I7" s="1582" t="s">
        <v>758</v>
      </c>
      <c r="J7" s="1582"/>
      <c r="K7" s="1582" t="s">
        <v>759</v>
      </c>
      <c r="L7" s="1582"/>
      <c r="M7" s="1581"/>
      <c r="N7" s="1581"/>
      <c r="O7" s="1581"/>
      <c r="P7" s="1581"/>
      <c r="Q7" s="1582" t="s">
        <v>760</v>
      </c>
      <c r="R7" s="1582"/>
      <c r="S7" s="1582" t="s">
        <v>433</v>
      </c>
      <c r="T7" s="1582"/>
      <c r="U7" s="1582" t="s">
        <v>761</v>
      </c>
      <c r="V7" s="1582"/>
      <c r="W7" s="1582" t="s">
        <v>762</v>
      </c>
      <c r="X7" s="1582"/>
      <c r="Y7" s="1582" t="s">
        <v>763</v>
      </c>
      <c r="Z7" s="1582"/>
      <c r="AA7" s="1582" t="s">
        <v>764</v>
      </c>
      <c r="AB7" s="1582"/>
      <c r="AC7" s="1581"/>
      <c r="AD7" s="1581"/>
      <c r="AE7" s="1581"/>
      <c r="AF7" s="1581"/>
    </row>
    <row r="8" spans="1:33" ht="15.6" customHeight="1">
      <c r="A8" s="1583"/>
      <c r="B8" s="1583"/>
      <c r="C8" s="1583"/>
      <c r="D8" s="1583"/>
      <c r="E8" s="1583"/>
      <c r="F8" s="1583"/>
      <c r="G8" s="1583"/>
      <c r="H8" s="1583"/>
      <c r="I8" s="1583"/>
      <c r="J8" s="1583"/>
      <c r="K8" s="1583"/>
      <c r="L8" s="1583"/>
      <c r="M8" s="1583"/>
      <c r="N8" s="1583"/>
      <c r="O8" s="1583"/>
      <c r="P8" s="1583"/>
      <c r="Q8" s="1583"/>
      <c r="R8" s="1583"/>
      <c r="S8" s="1583"/>
      <c r="T8" s="1583"/>
      <c r="U8" s="1583"/>
      <c r="V8" s="1583"/>
      <c r="W8" s="1583"/>
      <c r="X8" s="1583"/>
      <c r="Y8" s="1583"/>
      <c r="Z8" s="1583"/>
      <c r="AA8" s="1583"/>
      <c r="AB8" s="1583"/>
      <c r="AC8" s="1584"/>
      <c r="AD8" s="1585"/>
      <c r="AE8" s="1585"/>
      <c r="AF8" s="1586"/>
    </row>
    <row r="9" spans="1:33" ht="15.6" customHeight="1">
      <c r="A9" s="1583"/>
      <c r="B9" s="1583"/>
      <c r="C9" s="1583"/>
      <c r="D9" s="1583"/>
      <c r="E9" s="1583"/>
      <c r="F9" s="1583"/>
      <c r="G9" s="1583"/>
      <c r="H9" s="1583"/>
      <c r="I9" s="1583"/>
      <c r="J9" s="1583"/>
      <c r="K9" s="1583"/>
      <c r="L9" s="1583"/>
      <c r="M9" s="1583"/>
      <c r="N9" s="1583"/>
      <c r="O9" s="1583"/>
      <c r="P9" s="1583"/>
      <c r="Q9" s="1583"/>
      <c r="R9" s="1583"/>
      <c r="S9" s="1583"/>
      <c r="T9" s="1583"/>
      <c r="U9" s="1583"/>
      <c r="V9" s="1583"/>
      <c r="W9" s="1583"/>
      <c r="X9" s="1583"/>
      <c r="Y9" s="1583"/>
      <c r="Z9" s="1583"/>
      <c r="AA9" s="1583"/>
      <c r="AB9" s="1583"/>
      <c r="AC9" s="1584"/>
      <c r="AD9" s="1585"/>
      <c r="AE9" s="1585"/>
      <c r="AF9" s="1586"/>
    </row>
    <row r="10" spans="1:33" ht="15.6" customHeight="1">
      <c r="A10" s="1583"/>
      <c r="B10" s="1583"/>
      <c r="C10" s="1583"/>
      <c r="D10" s="1583"/>
      <c r="E10" s="1583"/>
      <c r="F10" s="1583"/>
      <c r="G10" s="1583"/>
      <c r="H10" s="1583"/>
      <c r="I10" s="1583"/>
      <c r="J10" s="1583"/>
      <c r="K10" s="1583"/>
      <c r="L10" s="1583"/>
      <c r="M10" s="1583"/>
      <c r="N10" s="1583"/>
      <c r="O10" s="1583"/>
      <c r="P10" s="1583"/>
      <c r="Q10" s="1583"/>
      <c r="R10" s="1583"/>
      <c r="S10" s="1583"/>
      <c r="T10" s="1583"/>
      <c r="U10" s="1583"/>
      <c r="V10" s="1583"/>
      <c r="W10" s="1583"/>
      <c r="X10" s="1583"/>
      <c r="Y10" s="1583"/>
      <c r="Z10" s="1583"/>
      <c r="AA10" s="1583"/>
      <c r="AB10" s="1583"/>
      <c r="AC10" s="1584"/>
      <c r="AD10" s="1585"/>
      <c r="AE10" s="1585"/>
      <c r="AF10" s="1586"/>
    </row>
    <row r="11" spans="1:33" ht="15.6" customHeight="1">
      <c r="A11" s="1583"/>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4"/>
      <c r="AD11" s="1585"/>
      <c r="AE11" s="1585"/>
      <c r="AF11" s="1586"/>
    </row>
    <row r="12" spans="1:33" ht="15.6" customHeight="1">
      <c r="A12" s="1583"/>
      <c r="B12" s="1583"/>
      <c r="C12" s="1583"/>
      <c r="D12" s="1583"/>
      <c r="E12" s="1583"/>
      <c r="F12" s="1583"/>
      <c r="G12" s="1583"/>
      <c r="H12" s="1583"/>
      <c r="I12" s="1583"/>
      <c r="J12" s="1583"/>
      <c r="K12" s="1583"/>
      <c r="L12" s="1583"/>
      <c r="M12" s="1583"/>
      <c r="N12" s="1583"/>
      <c r="O12" s="1583"/>
      <c r="P12" s="1583"/>
      <c r="Q12" s="1583"/>
      <c r="R12" s="1583"/>
      <c r="S12" s="1583"/>
      <c r="T12" s="1583"/>
      <c r="U12" s="1583"/>
      <c r="V12" s="1583"/>
      <c r="W12" s="1583"/>
      <c r="X12" s="1583"/>
      <c r="Y12" s="1583"/>
      <c r="Z12" s="1583"/>
      <c r="AA12" s="1583"/>
      <c r="AB12" s="1583"/>
      <c r="AC12" s="1584"/>
      <c r="AD12" s="1585"/>
      <c r="AE12" s="1585"/>
      <c r="AF12" s="1586"/>
    </row>
    <row r="13" spans="1:33" ht="15.6" customHeight="1">
      <c r="A13" s="1583"/>
      <c r="B13" s="1583"/>
      <c r="C13" s="1583"/>
      <c r="D13" s="1583"/>
      <c r="E13" s="1583"/>
      <c r="F13" s="1583"/>
      <c r="G13" s="1583"/>
      <c r="H13" s="1583"/>
      <c r="I13" s="1583"/>
      <c r="J13" s="1583"/>
      <c r="K13" s="1583"/>
      <c r="L13" s="1583"/>
      <c r="M13" s="1583"/>
      <c r="N13" s="1583"/>
      <c r="O13" s="1583"/>
      <c r="P13" s="1583"/>
      <c r="Q13" s="1583"/>
      <c r="R13" s="1583"/>
      <c r="S13" s="1583"/>
      <c r="T13" s="1583"/>
      <c r="U13" s="1583"/>
      <c r="V13" s="1583"/>
      <c r="W13" s="1583"/>
      <c r="X13" s="1583"/>
      <c r="Y13" s="1583"/>
      <c r="Z13" s="1583"/>
      <c r="AA13" s="1583"/>
      <c r="AB13" s="1583"/>
      <c r="AC13" s="1584"/>
      <c r="AD13" s="1585"/>
      <c r="AE13" s="1585"/>
      <c r="AF13" s="1586"/>
    </row>
    <row r="14" spans="1:33" ht="15.6" customHeight="1">
      <c r="A14" s="1583"/>
      <c r="B14" s="1583"/>
      <c r="C14" s="1583"/>
      <c r="D14" s="1583"/>
      <c r="E14" s="1583"/>
      <c r="F14" s="1583"/>
      <c r="G14" s="1583"/>
      <c r="H14" s="1583"/>
      <c r="I14" s="1583"/>
      <c r="J14" s="1583"/>
      <c r="K14" s="1583"/>
      <c r="L14" s="1583"/>
      <c r="M14" s="1583"/>
      <c r="N14" s="1583"/>
      <c r="O14" s="1583"/>
      <c r="P14" s="1583"/>
      <c r="Q14" s="1583"/>
      <c r="R14" s="1583"/>
      <c r="S14" s="1583"/>
      <c r="T14" s="1583"/>
      <c r="U14" s="1583"/>
      <c r="V14" s="1583"/>
      <c r="W14" s="1583"/>
      <c r="X14" s="1583"/>
      <c r="Y14" s="1583"/>
      <c r="Z14" s="1583"/>
      <c r="AA14" s="1583"/>
      <c r="AB14" s="1583"/>
      <c r="AC14" s="1584"/>
      <c r="AD14" s="1585"/>
      <c r="AE14" s="1585"/>
      <c r="AF14" s="1586"/>
    </row>
    <row r="15" spans="1:33" ht="15.6" customHeight="1">
      <c r="A15" s="1583"/>
      <c r="B15" s="1583"/>
      <c r="C15" s="1583"/>
      <c r="D15" s="1583"/>
      <c r="E15" s="1583"/>
      <c r="F15" s="1583"/>
      <c r="G15" s="1583"/>
      <c r="H15" s="1583"/>
      <c r="I15" s="1583"/>
      <c r="J15" s="1583"/>
      <c r="K15" s="1583"/>
      <c r="L15" s="1583"/>
      <c r="M15" s="1583"/>
      <c r="N15" s="1583"/>
      <c r="O15" s="1583"/>
      <c r="P15" s="1583"/>
      <c r="Q15" s="1583"/>
      <c r="R15" s="1583"/>
      <c r="S15" s="1583"/>
      <c r="T15" s="1583"/>
      <c r="U15" s="1583"/>
      <c r="V15" s="1583"/>
      <c r="W15" s="1583"/>
      <c r="X15" s="1583"/>
      <c r="Y15" s="1583"/>
      <c r="Z15" s="1583"/>
      <c r="AA15" s="1583"/>
      <c r="AB15" s="1583"/>
      <c r="AC15" s="1584"/>
      <c r="AD15" s="1585"/>
      <c r="AE15" s="1585"/>
      <c r="AF15" s="1586"/>
    </row>
    <row r="16" spans="1:33" ht="15.6" customHeight="1">
      <c r="A16" s="1583"/>
      <c r="B16" s="1583"/>
      <c r="C16" s="1583"/>
      <c r="D16" s="1583"/>
      <c r="E16" s="1583"/>
      <c r="F16" s="1583"/>
      <c r="G16" s="1583"/>
      <c r="H16" s="1583"/>
      <c r="I16" s="1583"/>
      <c r="J16" s="1583"/>
      <c r="K16" s="1583"/>
      <c r="L16" s="1583"/>
      <c r="M16" s="1583"/>
      <c r="N16" s="1583"/>
      <c r="O16" s="1583"/>
      <c r="P16" s="1583"/>
      <c r="Q16" s="1583"/>
      <c r="R16" s="1583"/>
      <c r="S16" s="1583"/>
      <c r="T16" s="1583"/>
      <c r="U16" s="1583"/>
      <c r="V16" s="1583"/>
      <c r="W16" s="1583"/>
      <c r="X16" s="1583"/>
      <c r="Y16" s="1583"/>
      <c r="Z16" s="1583"/>
      <c r="AA16" s="1583"/>
      <c r="AB16" s="1583"/>
      <c r="AC16" s="1584"/>
      <c r="AD16" s="1585"/>
      <c r="AE16" s="1585"/>
      <c r="AF16" s="1586"/>
    </row>
    <row r="17" spans="1:32" ht="15.6" customHeight="1">
      <c r="A17" s="1583"/>
      <c r="B17" s="1583"/>
      <c r="C17" s="1583"/>
      <c r="D17" s="1583"/>
      <c r="E17" s="1583"/>
      <c r="F17" s="1583"/>
      <c r="G17" s="1583"/>
      <c r="H17" s="1583"/>
      <c r="I17" s="1583"/>
      <c r="J17" s="1583"/>
      <c r="K17" s="1583"/>
      <c r="L17" s="1583"/>
      <c r="M17" s="1583"/>
      <c r="N17" s="1583"/>
      <c r="O17" s="1583"/>
      <c r="P17" s="1583"/>
      <c r="Q17" s="1583"/>
      <c r="R17" s="1583"/>
      <c r="S17" s="1583"/>
      <c r="T17" s="1583"/>
      <c r="U17" s="1583"/>
      <c r="V17" s="1583"/>
      <c r="W17" s="1583"/>
      <c r="X17" s="1583"/>
      <c r="Y17" s="1583"/>
      <c r="Z17" s="1583"/>
      <c r="AA17" s="1583"/>
      <c r="AB17" s="1583"/>
      <c r="AC17" s="1584"/>
      <c r="AD17" s="1585"/>
      <c r="AE17" s="1585"/>
      <c r="AF17" s="1586"/>
    </row>
    <row r="18" spans="1:32" ht="15.6" customHeight="1">
      <c r="A18" s="1583"/>
      <c r="B18" s="1583"/>
      <c r="C18" s="1583"/>
      <c r="D18" s="1583"/>
      <c r="E18" s="1583"/>
      <c r="F18" s="1583"/>
      <c r="G18" s="1583"/>
      <c r="H18" s="1583"/>
      <c r="I18" s="1583"/>
      <c r="J18" s="1583"/>
      <c r="K18" s="1583"/>
      <c r="L18" s="1583"/>
      <c r="M18" s="1583"/>
      <c r="N18" s="1583"/>
      <c r="O18" s="1583"/>
      <c r="P18" s="1583"/>
      <c r="Q18" s="1583"/>
      <c r="R18" s="1583"/>
      <c r="S18" s="1583"/>
      <c r="T18" s="1583"/>
      <c r="U18" s="1583"/>
      <c r="V18" s="1583"/>
      <c r="W18" s="1583"/>
      <c r="X18" s="1583"/>
      <c r="Y18" s="1583"/>
      <c r="Z18" s="1583"/>
      <c r="AA18" s="1583"/>
      <c r="AB18" s="1583"/>
      <c r="AC18" s="1584"/>
      <c r="AD18" s="1585"/>
      <c r="AE18" s="1585"/>
      <c r="AF18" s="1586"/>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746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580" t="s">
        <v>743</v>
      </c>
      <c r="B3" s="1580"/>
      <c r="C3" s="1580"/>
      <c r="D3" s="1580"/>
      <c r="E3" s="1580"/>
      <c r="F3" s="1580"/>
      <c r="G3" s="1580"/>
      <c r="H3" s="1580"/>
      <c r="I3" s="1580"/>
      <c r="J3" s="1580"/>
      <c r="K3" s="1580"/>
      <c r="L3" s="1580"/>
      <c r="M3" s="1580"/>
      <c r="N3" s="1580"/>
      <c r="O3" s="1580"/>
      <c r="P3" s="1580"/>
      <c r="Q3" s="1580"/>
      <c r="R3" s="1580"/>
      <c r="S3" s="1580"/>
      <c r="T3" s="1580"/>
      <c r="U3" s="1580"/>
      <c r="V3" s="1580"/>
      <c r="W3" s="1580"/>
      <c r="X3" s="1580"/>
      <c r="Y3" s="1580"/>
      <c r="Z3" s="1580"/>
      <c r="AA3" s="1580"/>
      <c r="AB3" s="1580"/>
      <c r="AC3" s="1580"/>
      <c r="AD3" s="1580"/>
      <c r="AE3" s="1580"/>
      <c r="AF3" s="1580"/>
      <c r="AG3" s="1580"/>
    </row>
    <row r="4" spans="1:33">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row>
    <row r="5" spans="1:33">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c r="A6" s="1277" t="s">
        <v>766</v>
      </c>
      <c r="B6" s="1277"/>
      <c r="C6" s="1277"/>
      <c r="D6" s="1333" t="s">
        <v>881</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row>
    <row r="7" spans="1:33">
      <c r="A7" s="1277"/>
      <c r="B7" s="1277"/>
      <c r="C7" s="1277"/>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row>
    <row r="8" spans="1:33">
      <c r="A8" s="1277"/>
      <c r="B8" s="1277"/>
      <c r="C8" s="1277"/>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row>
    <row r="9" spans="1:33">
      <c r="A9" s="1277" t="s">
        <v>767</v>
      </c>
      <c r="B9" s="1277"/>
      <c r="C9" s="1277"/>
      <c r="D9" s="1277" t="s">
        <v>768</v>
      </c>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row>
    <row r="10" spans="1:33">
      <c r="A10" s="1277"/>
      <c r="B10" s="1277"/>
      <c r="C10" s="1277"/>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row>
    <row r="11" spans="1:33">
      <c r="A11" s="1277" t="s">
        <v>769</v>
      </c>
      <c r="B11" s="1277"/>
      <c r="C11" s="1277"/>
      <c r="D11" s="1333" t="s">
        <v>882</v>
      </c>
      <c r="E11" s="1333"/>
      <c r="F11" s="1333"/>
      <c r="G11" s="1333"/>
      <c r="H11" s="1333"/>
      <c r="I11" s="1333"/>
      <c r="J11" s="1333"/>
      <c r="K11" s="1333"/>
      <c r="L11" s="1333"/>
      <c r="M11" s="1333"/>
      <c r="N11" s="1333"/>
      <c r="O11" s="1333"/>
      <c r="P11" s="1333"/>
      <c r="Q11" s="1333"/>
      <c r="R11" s="1333"/>
      <c r="S11" s="1333"/>
      <c r="T11" s="1333"/>
      <c r="U11" s="1333"/>
      <c r="V11" s="1333"/>
      <c r="W11" s="1333"/>
      <c r="X11" s="1333"/>
      <c r="Y11" s="1333"/>
      <c r="Z11" s="1333"/>
      <c r="AA11" s="1333"/>
      <c r="AB11" s="1333"/>
      <c r="AC11" s="1333"/>
      <c r="AD11" s="1333"/>
      <c r="AE11" s="1333"/>
      <c r="AF11" s="1333"/>
      <c r="AG11" s="1333"/>
    </row>
    <row r="12" spans="1:33">
      <c r="A12" s="1277"/>
      <c r="B12" s="1277"/>
      <c r="C12" s="1277"/>
      <c r="D12" s="1333"/>
      <c r="E12" s="1333"/>
      <c r="F12" s="1333"/>
      <c r="G12" s="1333"/>
      <c r="H12" s="1333"/>
      <c r="I12" s="1333"/>
      <c r="J12" s="1333"/>
      <c r="K12" s="1333"/>
      <c r="L12" s="1333"/>
      <c r="M12" s="1333"/>
      <c r="N12" s="1333"/>
      <c r="O12" s="1333"/>
      <c r="P12" s="1333"/>
      <c r="Q12" s="1333"/>
      <c r="R12" s="1333"/>
      <c r="S12" s="1333"/>
      <c r="T12" s="1333"/>
      <c r="U12" s="1333"/>
      <c r="V12" s="1333"/>
      <c r="W12" s="1333"/>
      <c r="X12" s="1333"/>
      <c r="Y12" s="1333"/>
      <c r="Z12" s="1333"/>
      <c r="AA12" s="1333"/>
      <c r="AB12" s="1333"/>
      <c r="AC12" s="1333"/>
      <c r="AD12" s="1333"/>
      <c r="AE12" s="1333"/>
      <c r="AF12" s="1333"/>
      <c r="AG12" s="1333"/>
    </row>
    <row r="13" spans="1:33">
      <c r="A13" s="1277"/>
      <c r="B13" s="1277"/>
      <c r="C13" s="1277"/>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row>
    <row r="14" spans="1:33">
      <c r="A14" s="1277" t="s">
        <v>770</v>
      </c>
      <c r="B14" s="1277"/>
      <c r="C14" s="1277"/>
      <c r="D14" s="1565" t="s">
        <v>771</v>
      </c>
      <c r="E14" s="1565"/>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row>
    <row r="15" spans="1:33">
      <c r="A15" s="1277"/>
      <c r="B15" s="1277"/>
      <c r="C15" s="1277"/>
      <c r="D15" s="406" t="s">
        <v>772</v>
      </c>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row>
    <row r="16" spans="1:33">
      <c r="A16" s="1277"/>
      <c r="B16" s="1277"/>
      <c r="C16" s="1277"/>
      <c r="D16" s="406" t="s">
        <v>773</v>
      </c>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row>
    <row r="17" spans="1:33">
      <c r="A17" s="1277"/>
      <c r="B17" s="1277"/>
      <c r="C17" s="1277"/>
      <c r="D17" s="1333" t="s">
        <v>774</v>
      </c>
      <c r="E17" s="1333"/>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311"/>
    </row>
    <row r="18" spans="1:33">
      <c r="A18" s="1277"/>
      <c r="B18" s="1277"/>
      <c r="C18" s="1277"/>
      <c r="D18" s="1333"/>
      <c r="E18" s="1333"/>
      <c r="F18" s="1333"/>
      <c r="G18" s="1333"/>
      <c r="H18" s="1333"/>
      <c r="I18" s="1333"/>
      <c r="J18" s="1333"/>
      <c r="K18" s="1333"/>
      <c r="L18" s="1333"/>
      <c r="M18" s="1333"/>
      <c r="N18" s="1333"/>
      <c r="O18" s="1333"/>
      <c r="P18" s="1333"/>
      <c r="Q18" s="1333"/>
      <c r="R18" s="1333"/>
      <c r="S18" s="1333"/>
      <c r="T18" s="1333"/>
      <c r="U18" s="1333"/>
      <c r="V18" s="1333"/>
      <c r="W18" s="1333"/>
      <c r="X18" s="1333"/>
      <c r="Y18" s="1333"/>
      <c r="Z18" s="1333"/>
      <c r="AA18" s="1333"/>
      <c r="AB18" s="1333"/>
      <c r="AC18" s="1333"/>
      <c r="AD18" s="1333"/>
      <c r="AE18" s="1333"/>
      <c r="AF18" s="1333"/>
      <c r="AG18" s="311"/>
    </row>
    <row r="19" spans="1:33">
      <c r="A19" s="1277"/>
      <c r="B19" s="1277"/>
      <c r="C19" s="1277"/>
      <c r="D19" s="406" t="s">
        <v>775</v>
      </c>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row>
    <row r="20" spans="1:33">
      <c r="A20" s="1277"/>
      <c r="B20" s="1277"/>
      <c r="C20" s="1277"/>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row>
    <row r="21" spans="1:33">
      <c r="A21" s="1277" t="s">
        <v>776</v>
      </c>
      <c r="B21" s="1277"/>
      <c r="C21" s="1277"/>
      <c r="D21" s="1333" t="s">
        <v>777</v>
      </c>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row>
    <row r="22" spans="1:33">
      <c r="A22" s="1277"/>
      <c r="B22" s="1277"/>
      <c r="C22" s="1277"/>
      <c r="D22" s="1333"/>
      <c r="E22" s="1333"/>
      <c r="F22" s="1333"/>
      <c r="G22" s="1333"/>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row>
    <row r="23" spans="1:33">
      <c r="A23" s="1277"/>
      <c r="B23" s="1277"/>
      <c r="C23" s="1277"/>
      <c r="D23" s="406" t="s">
        <v>778</v>
      </c>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row>
    <row r="24" spans="1:33">
      <c r="A24" s="1277"/>
      <c r="B24" s="1277"/>
      <c r="C24" s="1277"/>
      <c r="D24" s="406" t="s">
        <v>779</v>
      </c>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row>
    <row r="25" spans="1:33">
      <c r="A25" s="1277"/>
      <c r="B25" s="1277"/>
      <c r="C25" s="1277"/>
      <c r="D25" s="406" t="s">
        <v>780</v>
      </c>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row>
    <row r="26" spans="1:33">
      <c r="A26" s="1277"/>
      <c r="B26" s="1277"/>
      <c r="C26" s="1277"/>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row>
    <row r="27" spans="1:33">
      <c r="A27" s="1277" t="s">
        <v>781</v>
      </c>
      <c r="B27" s="1277"/>
      <c r="C27" s="1277"/>
      <c r="D27" s="1333" t="s">
        <v>782</v>
      </c>
      <c r="E27" s="1333"/>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c r="AD27" s="1333"/>
      <c r="AE27" s="1333"/>
      <c r="AF27" s="1333"/>
      <c r="AG27" s="1333"/>
    </row>
    <row r="28" spans="1:33">
      <c r="A28" s="1277"/>
      <c r="B28" s="1277"/>
      <c r="C28" s="1277"/>
      <c r="D28" s="1333"/>
      <c r="E28" s="1333"/>
      <c r="F28" s="1333"/>
      <c r="G28" s="1333"/>
      <c r="H28" s="1333"/>
      <c r="I28" s="1333"/>
      <c r="J28" s="1333"/>
      <c r="K28" s="1333"/>
      <c r="L28" s="1333"/>
      <c r="M28" s="1333"/>
      <c r="N28" s="1333"/>
      <c r="O28" s="1333"/>
      <c r="P28" s="1333"/>
      <c r="Q28" s="1333"/>
      <c r="R28" s="1333"/>
      <c r="S28" s="1333"/>
      <c r="T28" s="1333"/>
      <c r="U28" s="1333"/>
      <c r="V28" s="1333"/>
      <c r="W28" s="1333"/>
      <c r="X28" s="1333"/>
      <c r="Y28" s="1333"/>
      <c r="Z28" s="1333"/>
      <c r="AA28" s="1333"/>
      <c r="AB28" s="1333"/>
      <c r="AC28" s="1333"/>
      <c r="AD28" s="1333"/>
      <c r="AE28" s="1333"/>
      <c r="AF28" s="1333"/>
      <c r="AG28" s="1333"/>
    </row>
    <row r="29" spans="1:33">
      <c r="A29" s="1277"/>
      <c r="B29" s="1277"/>
      <c r="C29" s="1277"/>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row>
    <row r="30" spans="1:33">
      <c r="A30" s="1277"/>
      <c r="B30" s="1277"/>
      <c r="C30" s="1277"/>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row>
    <row r="31" spans="1:33">
      <c r="A31" s="1277"/>
      <c r="B31" s="1277"/>
      <c r="C31" s="1277"/>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row>
    <row r="32" spans="1:33">
      <c r="A32" s="1277"/>
      <c r="B32" s="1277"/>
      <c r="C32" s="1277"/>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row>
    <row r="33" spans="1:33">
      <c r="A33" s="1277"/>
      <c r="B33" s="1277"/>
      <c r="C33" s="1277"/>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row>
    <row r="34" spans="1:33" ht="15.6" customHeight="1">
      <c r="A34" s="1277"/>
      <c r="B34" s="1277"/>
      <c r="C34" s="1277"/>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765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1580" t="s">
        <v>744</v>
      </c>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row>
    <row r="3" spans="1:33">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row>
    <row r="4" spans="1:33" ht="60" customHeight="1">
      <c r="A4" s="1588" t="s">
        <v>783</v>
      </c>
      <c r="B4" s="1588"/>
      <c r="C4" s="1588"/>
      <c r="D4" s="1588"/>
      <c r="E4" s="1588"/>
      <c r="F4" s="1588"/>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row>
    <row r="5" spans="1:33" ht="60" customHeight="1">
      <c r="A5" s="1588" t="s">
        <v>784</v>
      </c>
      <c r="B5" s="1588"/>
      <c r="C5" s="1588"/>
      <c r="D5" s="1588"/>
      <c r="E5" s="1588"/>
      <c r="F5" s="1588"/>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row>
    <row r="6" spans="1:33">
      <c r="A6" s="1588" t="s">
        <v>785</v>
      </c>
      <c r="B6" s="1588"/>
      <c r="C6" s="1588"/>
      <c r="D6" s="1588"/>
      <c r="E6" s="1588"/>
      <c r="F6" s="1588"/>
      <c r="G6" s="1589" t="s">
        <v>786</v>
      </c>
      <c r="H6" s="1590"/>
      <c r="I6" s="1590"/>
      <c r="J6" s="1590"/>
      <c r="K6" s="1590"/>
      <c r="L6" s="1590"/>
      <c r="M6" s="1590"/>
      <c r="N6" s="1590"/>
      <c r="O6" s="1590"/>
      <c r="P6" s="1590"/>
      <c r="Q6" s="1590"/>
      <c r="R6" s="1590"/>
      <c r="S6" s="1590"/>
      <c r="T6" s="1590"/>
      <c r="U6" s="1590"/>
      <c r="V6" s="1590"/>
      <c r="W6" s="1590"/>
      <c r="X6" s="1590"/>
      <c r="Y6" s="1590"/>
      <c r="Z6" s="1590"/>
      <c r="AA6" s="1590"/>
      <c r="AB6" s="1590"/>
      <c r="AC6" s="1590"/>
      <c r="AD6" s="1590"/>
      <c r="AE6" s="1590"/>
      <c r="AF6" s="1590"/>
      <c r="AG6" s="1591"/>
    </row>
    <row r="7" spans="1:33">
      <c r="A7" s="1588"/>
      <c r="B7" s="1588"/>
      <c r="C7" s="1588"/>
      <c r="D7" s="1588"/>
      <c r="E7" s="1588"/>
      <c r="F7" s="1588"/>
      <c r="G7" s="1592" t="s">
        <v>787</v>
      </c>
      <c r="H7" s="1593"/>
      <c r="I7" s="1593"/>
      <c r="J7" s="1593"/>
      <c r="K7" s="1593"/>
      <c r="L7" s="1593"/>
      <c r="M7" s="1593"/>
      <c r="N7" s="1593"/>
      <c r="O7" s="1593"/>
      <c r="P7" s="1593"/>
      <c r="Q7" s="1593"/>
      <c r="R7" s="1593"/>
      <c r="S7" s="1593"/>
      <c r="T7" s="1593"/>
      <c r="U7" s="1593"/>
      <c r="V7" s="1593"/>
      <c r="W7" s="1593"/>
      <c r="X7" s="1593"/>
      <c r="Y7" s="1593"/>
      <c r="Z7" s="1593"/>
      <c r="AA7" s="1593"/>
      <c r="AB7" s="1593"/>
      <c r="AC7" s="1593"/>
      <c r="AD7" s="1593"/>
      <c r="AE7" s="1593"/>
      <c r="AF7" s="1593"/>
      <c r="AG7" s="1594"/>
    </row>
    <row r="8" spans="1:33">
      <c r="A8" s="1588" t="s">
        <v>788</v>
      </c>
      <c r="B8" s="1588"/>
      <c r="C8" s="1588"/>
      <c r="D8" s="1588"/>
      <c r="E8" s="1588"/>
      <c r="F8" s="1588"/>
      <c r="G8" s="1595" t="s">
        <v>789</v>
      </c>
      <c r="H8" s="1596"/>
      <c r="I8" s="1596"/>
      <c r="J8" s="1596"/>
      <c r="K8" s="1596"/>
      <c r="L8" s="1596"/>
      <c r="M8" s="1596"/>
      <c r="N8" s="1596"/>
      <c r="O8" s="1596"/>
      <c r="P8" s="1596"/>
      <c r="Q8" s="1596"/>
      <c r="R8" s="1596"/>
      <c r="S8" s="1596"/>
      <c r="T8" s="1596"/>
      <c r="U8" s="1596"/>
      <c r="V8" s="1596"/>
      <c r="W8" s="1596"/>
      <c r="X8" s="1596"/>
      <c r="Y8" s="1596"/>
      <c r="Z8" s="1596"/>
      <c r="AA8" s="1596"/>
      <c r="AB8" s="1596"/>
      <c r="AC8" s="1596"/>
      <c r="AD8" s="1597">
        <v>0</v>
      </c>
      <c r="AE8" s="1598"/>
      <c r="AF8" s="1598"/>
      <c r="AG8" s="1599"/>
    </row>
    <row r="9" spans="1:33">
      <c r="A9" s="1588"/>
      <c r="B9" s="1588"/>
      <c r="C9" s="1588"/>
      <c r="D9" s="1588"/>
      <c r="E9" s="1588"/>
      <c r="F9" s="1588"/>
      <c r="G9" s="1600" t="s">
        <v>789</v>
      </c>
      <c r="H9" s="1601"/>
      <c r="I9" s="1601"/>
      <c r="J9" s="1601"/>
      <c r="K9" s="1601"/>
      <c r="L9" s="1601"/>
      <c r="M9" s="1601"/>
      <c r="N9" s="1601"/>
      <c r="O9" s="1601"/>
      <c r="P9" s="1601"/>
      <c r="Q9" s="1601"/>
      <c r="R9" s="1601"/>
      <c r="S9" s="1601"/>
      <c r="T9" s="1601"/>
      <c r="U9" s="1601"/>
      <c r="V9" s="1601"/>
      <c r="W9" s="1601"/>
      <c r="X9" s="1601"/>
      <c r="Y9" s="1601"/>
      <c r="Z9" s="1601"/>
      <c r="AA9" s="1601"/>
      <c r="AB9" s="1601"/>
      <c r="AC9" s="1601"/>
      <c r="AD9" s="1602">
        <v>0</v>
      </c>
      <c r="AE9" s="1603"/>
      <c r="AF9" s="1603"/>
      <c r="AG9" s="1604"/>
    </row>
    <row r="10" spans="1:33">
      <c r="A10" s="1588"/>
      <c r="B10" s="1588"/>
      <c r="C10" s="1588"/>
      <c r="D10" s="1588"/>
      <c r="E10" s="1588"/>
      <c r="F10" s="1588"/>
      <c r="G10" s="1600" t="s">
        <v>789</v>
      </c>
      <c r="H10" s="1601"/>
      <c r="I10" s="1601"/>
      <c r="J10" s="1601"/>
      <c r="K10" s="1601"/>
      <c r="L10" s="1601"/>
      <c r="M10" s="1601"/>
      <c r="N10" s="1601"/>
      <c r="O10" s="1601"/>
      <c r="P10" s="1601"/>
      <c r="Q10" s="1601"/>
      <c r="R10" s="1601"/>
      <c r="S10" s="1601"/>
      <c r="T10" s="1601"/>
      <c r="U10" s="1601"/>
      <c r="V10" s="1601"/>
      <c r="W10" s="1601"/>
      <c r="X10" s="1601"/>
      <c r="Y10" s="1601"/>
      <c r="Z10" s="1601"/>
      <c r="AA10" s="1601"/>
      <c r="AB10" s="1601"/>
      <c r="AC10" s="1601"/>
      <c r="AD10" s="1602">
        <v>0</v>
      </c>
      <c r="AE10" s="1603"/>
      <c r="AF10" s="1603"/>
      <c r="AG10" s="1604"/>
    </row>
    <row r="11" spans="1:33">
      <c r="A11" s="1588"/>
      <c r="B11" s="1588"/>
      <c r="C11" s="1588"/>
      <c r="D11" s="1588"/>
      <c r="E11" s="1588"/>
      <c r="F11" s="1588"/>
      <c r="G11" s="1605" t="s">
        <v>790</v>
      </c>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7">
        <f>SUM(AD8:AG10)</f>
        <v>0</v>
      </c>
      <c r="AE11" s="1607"/>
      <c r="AF11" s="1607"/>
      <c r="AG11" s="1608"/>
    </row>
    <row r="12" spans="1:33" ht="60" customHeight="1">
      <c r="A12" s="1588" t="s">
        <v>791</v>
      </c>
      <c r="B12" s="1588"/>
      <c r="C12" s="1588"/>
      <c r="D12" s="1588"/>
      <c r="E12" s="1588"/>
      <c r="F12" s="1588"/>
      <c r="G12" s="1609" t="s">
        <v>792</v>
      </c>
      <c r="H12" s="1610"/>
      <c r="I12" s="1610"/>
      <c r="J12" s="1610"/>
      <c r="K12" s="1610"/>
      <c r="L12" s="1610"/>
      <c r="M12" s="1610"/>
      <c r="N12" s="1610"/>
      <c r="O12" s="1610" t="s">
        <v>793</v>
      </c>
      <c r="P12" s="1610"/>
      <c r="Q12" s="1610"/>
      <c r="R12" s="1610"/>
      <c r="S12" s="1610"/>
      <c r="T12" s="1610"/>
      <c r="U12" s="1610"/>
      <c r="V12" s="1610"/>
      <c r="W12" s="1610"/>
      <c r="X12" s="1610" t="s">
        <v>794</v>
      </c>
      <c r="Y12" s="1610"/>
      <c r="Z12" s="1610"/>
      <c r="AA12" s="1610"/>
      <c r="AB12" s="1610"/>
      <c r="AC12" s="1610"/>
      <c r="AD12" s="1610"/>
      <c r="AE12" s="1610"/>
      <c r="AF12" s="1610"/>
      <c r="AG12" s="1611"/>
    </row>
    <row r="13" spans="1:33" ht="60" customHeight="1">
      <c r="A13" s="1588"/>
      <c r="B13" s="1588"/>
      <c r="C13" s="1588"/>
      <c r="D13" s="1588"/>
      <c r="E13" s="1588"/>
      <c r="F13" s="1588"/>
      <c r="G13" s="1612" t="s">
        <v>795</v>
      </c>
      <c r="H13" s="1613"/>
      <c r="I13" s="1613"/>
      <c r="J13" s="1613"/>
      <c r="K13" s="1613"/>
      <c r="L13" s="1613"/>
      <c r="M13" s="1613"/>
      <c r="N13" s="1613"/>
      <c r="O13" s="1613" t="s">
        <v>793</v>
      </c>
      <c r="P13" s="1613"/>
      <c r="Q13" s="1613"/>
      <c r="R13" s="1613"/>
      <c r="S13" s="1613"/>
      <c r="T13" s="1613"/>
      <c r="U13" s="1613"/>
      <c r="V13" s="1613"/>
      <c r="W13" s="1613"/>
      <c r="X13" s="1613" t="s">
        <v>794</v>
      </c>
      <c r="Y13" s="1613"/>
      <c r="Z13" s="1613"/>
      <c r="AA13" s="1613"/>
      <c r="AB13" s="1613"/>
      <c r="AC13" s="1613"/>
      <c r="AD13" s="1613"/>
      <c r="AE13" s="1613"/>
      <c r="AF13" s="1613"/>
      <c r="AG13" s="1614"/>
    </row>
    <row r="14" spans="1:33" ht="18" customHeight="1">
      <c r="A14" s="1588" t="s">
        <v>796</v>
      </c>
      <c r="B14" s="1588"/>
      <c r="C14" s="1588"/>
      <c r="D14" s="1588"/>
      <c r="E14" s="1588"/>
      <c r="F14" s="1588"/>
      <c r="G14" s="1615"/>
      <c r="H14" s="1616"/>
      <c r="I14" s="1616"/>
      <c r="J14" s="1616"/>
      <c r="K14" s="1616"/>
      <c r="L14" s="1616"/>
      <c r="M14" s="1616"/>
      <c r="N14" s="1616"/>
      <c r="O14" s="570" t="s">
        <v>797</v>
      </c>
      <c r="P14" s="570"/>
      <c r="Q14" s="570"/>
      <c r="R14" s="570"/>
      <c r="S14" s="570"/>
      <c r="T14" s="570"/>
      <c r="U14" s="570"/>
      <c r="V14" s="570"/>
      <c r="W14" s="570"/>
      <c r="X14" s="570"/>
      <c r="Y14" s="570"/>
      <c r="Z14" s="570"/>
      <c r="AA14" s="570"/>
      <c r="AB14" s="570"/>
      <c r="AC14" s="570"/>
      <c r="AD14" s="570"/>
      <c r="AE14" s="570"/>
      <c r="AF14" s="570"/>
      <c r="AG14" s="571"/>
    </row>
    <row r="15" spans="1:33" ht="60" customHeight="1">
      <c r="A15" s="1588" t="s">
        <v>798</v>
      </c>
      <c r="B15" s="1588"/>
      <c r="C15" s="1588"/>
      <c r="D15" s="1588"/>
      <c r="E15" s="1588"/>
      <c r="F15" s="1588"/>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row>
    <row r="16" spans="1:33" ht="18" customHeight="1">
      <c r="A16" s="406" t="s">
        <v>799</v>
      </c>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row>
    <row r="17" spans="1:33">
      <c r="A17" s="406" t="s">
        <v>800</v>
      </c>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row>
    <row r="18" spans="1:33">
      <c r="A18" s="406" t="s">
        <v>801</v>
      </c>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row>
    <row r="19" spans="1:33">
      <c r="A19" s="1333" t="s">
        <v>802</v>
      </c>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row>
    <row r="20" spans="1:33">
      <c r="A20" s="1333" t="s">
        <v>803</v>
      </c>
      <c r="B20" s="1333"/>
      <c r="C20" s="1333"/>
      <c r="D20" s="1333"/>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33"/>
      <c r="AA20" s="1333"/>
      <c r="AB20" s="1333"/>
      <c r="AC20" s="1333"/>
      <c r="AD20" s="1333"/>
      <c r="AE20" s="1333"/>
      <c r="AF20" s="1333"/>
      <c r="AG20" s="1333"/>
    </row>
    <row r="21" spans="1:33">
      <c r="A21" s="1333"/>
      <c r="B21" s="1333"/>
      <c r="C21" s="1333"/>
      <c r="D21" s="1333"/>
      <c r="E21" s="1333"/>
      <c r="F21" s="1333"/>
      <c r="G21" s="1333"/>
      <c r="H21" s="1333"/>
      <c r="I21" s="1333"/>
      <c r="J21" s="1333"/>
      <c r="K21" s="1333"/>
      <c r="L21" s="1333"/>
      <c r="M21" s="1333"/>
      <c r="N21" s="1333"/>
      <c r="O21" s="1333"/>
      <c r="P21" s="1333"/>
      <c r="Q21" s="1333"/>
      <c r="R21" s="1333"/>
      <c r="S21" s="1333"/>
      <c r="T21" s="1333"/>
      <c r="U21" s="1333"/>
      <c r="V21" s="1333"/>
      <c r="W21" s="1333"/>
      <c r="X21" s="1333"/>
      <c r="Y21" s="1333"/>
      <c r="Z21" s="1333"/>
      <c r="AA21" s="1333"/>
      <c r="AB21" s="1333"/>
      <c r="AC21" s="1333"/>
      <c r="AD21" s="1333"/>
      <c r="AE21" s="1333"/>
      <c r="AF21" s="1333"/>
      <c r="AG21" s="1333"/>
    </row>
    <row r="22" spans="1:33">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Y27"/>
  <sheetViews>
    <sheetView showGridLines="0" view="pageBreakPreview" zoomScale="118" zoomScaleNormal="100" zoomScaleSheetLayoutView="90" workbookViewId="0">
      <selection activeCell="J9" sqref="J9"/>
    </sheetView>
  </sheetViews>
  <sheetFormatPr defaultRowHeight="13.5"/>
  <cols>
    <col min="1" max="51" width="2.625" style="92" customWidth="1"/>
  </cols>
  <sheetData>
    <row r="1" spans="1:51" s="89" customFormat="1" ht="15.6" customHeight="1">
      <c r="A1" s="94" t="s">
        <v>1049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617" t="s">
        <v>804</v>
      </c>
      <c r="AA3" s="1617"/>
      <c r="AB3" s="1617"/>
      <c r="AC3" s="1617"/>
      <c r="AD3" s="1617"/>
      <c r="AE3" s="1617"/>
    </row>
    <row r="4" spans="1:51" ht="15.6" customHeight="1">
      <c r="Z4" s="1617" t="s">
        <v>805</v>
      </c>
      <c r="AA4" s="1617"/>
      <c r="AB4" s="1617"/>
      <c r="AC4" s="1617"/>
      <c r="AD4" s="1617"/>
      <c r="AE4" s="1617"/>
      <c r="AG4" s="405"/>
    </row>
    <row r="5" spans="1:51" ht="15.6" customHeight="1">
      <c r="Z5" s="405"/>
      <c r="AA5" s="405"/>
      <c r="AB5" s="405"/>
      <c r="AC5" s="405"/>
      <c r="AD5" s="405"/>
      <c r="AE5" s="405"/>
      <c r="AG5" s="405"/>
    </row>
    <row r="6" spans="1:51" ht="15.6" customHeight="1">
      <c r="B6" s="92" t="s">
        <v>806</v>
      </c>
      <c r="M6" s="404"/>
    </row>
    <row r="7" spans="1:51" ht="15.6" customHeight="1"/>
    <row r="8" spans="1:51" ht="15.6" customHeight="1">
      <c r="V8"/>
      <c r="W8" s="1571" t="str">
        <f>はじめに!D5</f>
        <v>□□集落協定</v>
      </c>
      <c r="X8" s="1571"/>
      <c r="Y8" s="1571"/>
      <c r="Z8" s="1571"/>
      <c r="AA8" s="1571"/>
      <c r="AB8" s="1571"/>
      <c r="AC8" s="1571"/>
      <c r="AD8" s="1571"/>
      <c r="AE8" s="1571"/>
      <c r="AY8"/>
    </row>
    <row r="9" spans="1:51" ht="15.6" customHeight="1">
      <c r="W9" s="1571">
        <f>はじめに!D6</f>
        <v>0</v>
      </c>
      <c r="X9" s="1571"/>
      <c r="Y9" s="1571"/>
      <c r="Z9" s="1571"/>
      <c r="AA9" s="1571"/>
      <c r="AB9" s="1571"/>
      <c r="AC9" s="1571"/>
      <c r="AD9" s="1571"/>
      <c r="AE9" s="1571"/>
      <c r="AF9" s="269"/>
    </row>
    <row r="10" spans="1:51" ht="15.6" customHeight="1">
      <c r="W10" s="405"/>
      <c r="X10" s="405"/>
      <c r="Y10" s="405"/>
      <c r="Z10" s="405"/>
      <c r="AA10" s="405"/>
      <c r="AB10" s="405"/>
      <c r="AC10" s="405"/>
      <c r="AD10" s="405"/>
      <c r="AE10" s="405"/>
      <c r="AF10" s="405"/>
    </row>
    <row r="11" spans="1:51" ht="15.6" customHeight="1"/>
    <row r="12" spans="1:51" ht="15.6" customHeight="1">
      <c r="A12" s="1277" t="s">
        <v>883</v>
      </c>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row>
    <row r="13" spans="1:51" ht="15.6" customHeight="1"/>
    <row r="14" spans="1:51" ht="15.6" customHeight="1">
      <c r="A14" s="1333" t="s">
        <v>807</v>
      </c>
      <c r="B14" s="1565"/>
      <c r="C14" s="1565"/>
      <c r="D14" s="1565"/>
      <c r="E14" s="1565"/>
      <c r="F14" s="1565"/>
      <c r="G14" s="1565"/>
      <c r="H14" s="1565"/>
      <c r="I14" s="1565"/>
      <c r="J14" s="1565"/>
      <c r="K14" s="1565"/>
      <c r="L14" s="1565"/>
      <c r="M14" s="1565"/>
      <c r="N14" s="1565"/>
      <c r="O14" s="1565"/>
      <c r="P14" s="1565"/>
      <c r="Q14" s="1565"/>
      <c r="R14" s="1565"/>
      <c r="S14" s="1565"/>
      <c r="T14" s="1565"/>
      <c r="U14" s="1565"/>
      <c r="V14" s="1565"/>
      <c r="W14" s="1565"/>
      <c r="X14" s="1565"/>
      <c r="Y14" s="1565"/>
      <c r="Z14" s="1565"/>
      <c r="AA14" s="1565"/>
      <c r="AB14" s="1565"/>
      <c r="AC14" s="1565"/>
      <c r="AD14" s="1565"/>
      <c r="AE14" s="1565"/>
      <c r="AF14" s="1565"/>
      <c r="AG14" s="1565"/>
    </row>
    <row r="15" spans="1:51" ht="15.6" customHeight="1">
      <c r="A15" s="1565"/>
      <c r="B15" s="1565"/>
      <c r="C15" s="1565"/>
      <c r="D15" s="1565"/>
      <c r="E15" s="1565"/>
      <c r="F15" s="1565"/>
      <c r="G15" s="1565"/>
      <c r="H15" s="1565"/>
      <c r="I15" s="1565"/>
      <c r="J15" s="1565"/>
      <c r="K15" s="1565"/>
      <c r="L15" s="1565"/>
      <c r="M15" s="1565"/>
      <c r="N15" s="1565"/>
      <c r="O15" s="1565"/>
      <c r="P15" s="1565"/>
      <c r="Q15" s="1565"/>
      <c r="R15" s="1565"/>
      <c r="S15" s="1565"/>
      <c r="T15" s="1565"/>
      <c r="U15" s="1565"/>
      <c r="V15" s="1565"/>
      <c r="W15" s="1565"/>
      <c r="X15" s="1565"/>
      <c r="Y15" s="1565"/>
      <c r="Z15" s="1565"/>
      <c r="AA15" s="1565"/>
      <c r="AB15" s="1565"/>
      <c r="AC15" s="1565"/>
      <c r="AD15" s="1565"/>
      <c r="AE15" s="1565"/>
      <c r="AF15" s="1565"/>
      <c r="AG15" s="1565"/>
    </row>
    <row r="16" spans="1:51" ht="15.6" customHeight="1">
      <c r="A16" s="1565"/>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row>
    <row r="17" spans="1:33" ht="15.6"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Z46"/>
  <sheetViews>
    <sheetView showGridLines="0" view="pageBreakPreview" zoomScale="96" zoomScaleNormal="100" zoomScaleSheetLayoutView="100" workbookViewId="0">
      <selection activeCell="C31" sqref="C31:E31"/>
    </sheetView>
  </sheetViews>
  <sheetFormatPr defaultRowHeight="13.5"/>
  <cols>
    <col min="1" max="1" width="1.625" style="92" customWidth="1"/>
    <col min="2" max="2" width="10.75" style="92" customWidth="1"/>
    <col min="3" max="3" width="7.5" style="92" customWidth="1"/>
    <col min="4" max="5" width="5.625" style="92" customWidth="1"/>
    <col min="6" max="6" width="5.87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1625" t="s">
        <v>808</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1625"/>
      <c r="AE1" s="1625"/>
      <c r="AF1" s="1625"/>
      <c r="AG1" s="1625"/>
    </row>
    <row r="2" spans="1:52" s="89" customFormat="1" ht="1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row>
    <row r="3" spans="1:52" s="89" customFormat="1" ht="15.6" customHeight="1">
      <c r="B3" s="409" t="s">
        <v>809</v>
      </c>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row>
    <row r="4" spans="1:52" s="314" customFormat="1" ht="15.6" customHeight="1">
      <c r="A4" s="92"/>
      <c r="B4" s="410"/>
      <c r="C4" s="410"/>
      <c r="D4" s="1618" t="s">
        <v>810</v>
      </c>
      <c r="E4" s="1618"/>
      <c r="F4" s="1618"/>
      <c r="G4" s="1619" t="str">
        <f>別紙１①!G6</f>
        <v>あいうえおしゅうらくきょうてい</v>
      </c>
      <c r="H4" s="1620"/>
      <c r="I4" s="1620"/>
      <c r="J4" s="1620"/>
      <c r="K4" s="1620"/>
      <c r="L4" s="1621"/>
      <c r="M4" s="311"/>
      <c r="N4" s="311"/>
      <c r="O4" s="311"/>
      <c r="P4" s="311"/>
      <c r="Q4" s="311"/>
      <c r="R4" s="311"/>
      <c r="S4" s="311"/>
      <c r="T4" s="311"/>
      <c r="U4" s="311"/>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06"/>
      <c r="C5" s="406"/>
      <c r="D5" s="1626" t="s">
        <v>811</v>
      </c>
      <c r="E5" s="1626"/>
      <c r="F5" s="1626"/>
      <c r="G5" s="1627" t="str">
        <f>別紙１①!G7</f>
        <v>□□集落協定</v>
      </c>
      <c r="H5" s="1628"/>
      <c r="I5" s="1628"/>
      <c r="J5" s="1628"/>
      <c r="K5" s="1628"/>
      <c r="L5" s="1629"/>
      <c r="M5" s="311"/>
      <c r="N5" s="311"/>
      <c r="O5" s="311"/>
      <c r="P5" s="311"/>
      <c r="Q5" s="311"/>
      <c r="R5" s="311"/>
      <c r="S5" s="311"/>
      <c r="T5" s="311"/>
      <c r="U5" s="311"/>
    </row>
    <row r="6" spans="1:52" ht="15" customHeight="1">
      <c r="B6" s="410"/>
      <c r="C6" s="410"/>
      <c r="D6" s="1618" t="s">
        <v>810</v>
      </c>
      <c r="E6" s="1618"/>
      <c r="F6" s="1618"/>
      <c r="G6" s="1619" t="str">
        <f>別紙１①!G9</f>
        <v>ちゅうさんかん　たろう</v>
      </c>
      <c r="H6" s="1620"/>
      <c r="I6" s="1620"/>
      <c r="J6" s="1620"/>
      <c r="K6" s="1620"/>
      <c r="L6" s="1621"/>
      <c r="M6" s="311"/>
      <c r="N6" s="311"/>
      <c r="O6" s="311"/>
      <c r="P6" s="311"/>
      <c r="Q6" s="311"/>
      <c r="R6" s="311"/>
      <c r="S6" s="311"/>
      <c r="T6" s="311"/>
      <c r="U6" s="311"/>
    </row>
    <row r="7" spans="1:52" ht="15" customHeight="1">
      <c r="B7" s="406"/>
      <c r="C7" s="406"/>
      <c r="D7" s="1626" t="s">
        <v>812</v>
      </c>
      <c r="E7" s="1626"/>
      <c r="F7" s="1626"/>
      <c r="G7" s="1627" t="str">
        <f>別紙１①!G10</f>
        <v/>
      </c>
      <c r="H7" s="1628"/>
      <c r="I7" s="1628"/>
      <c r="J7" s="1628"/>
      <c r="K7" s="1628"/>
      <c r="L7" s="1629"/>
      <c r="M7" s="311"/>
      <c r="N7" s="311"/>
      <c r="O7" s="311"/>
      <c r="P7" s="311"/>
      <c r="Q7" s="311"/>
      <c r="R7" s="311"/>
      <c r="S7" s="311"/>
      <c r="T7" s="311"/>
      <c r="U7" s="311"/>
    </row>
    <row r="8" spans="1:52" ht="15" customHeight="1">
      <c r="B8" s="410"/>
      <c r="C8" s="410"/>
      <c r="D8" s="1618" t="s">
        <v>810</v>
      </c>
      <c r="E8" s="1618"/>
      <c r="F8" s="1618"/>
      <c r="G8" s="1619" t="str">
        <f>別紙１①!G12</f>
        <v>まるけんさんかくしまるちょう</v>
      </c>
      <c r="H8" s="1620"/>
      <c r="I8" s="1620"/>
      <c r="J8" s="1620"/>
      <c r="K8" s="1620"/>
      <c r="L8" s="1621"/>
      <c r="M8" s="311"/>
      <c r="N8" s="311"/>
      <c r="O8" s="311"/>
      <c r="P8" s="311"/>
      <c r="Q8" s="311"/>
      <c r="R8" s="311"/>
      <c r="S8" s="311"/>
      <c r="T8" s="311"/>
      <c r="U8" s="311"/>
    </row>
    <row r="9" spans="1:52" ht="15" customHeight="1">
      <c r="B9" s="406"/>
      <c r="C9" s="406"/>
      <c r="D9" s="1626" t="s">
        <v>11</v>
      </c>
      <c r="E9" s="1626"/>
      <c r="F9" s="1626"/>
      <c r="G9" s="1627" t="str">
        <f>別紙１①!G13</f>
        <v/>
      </c>
      <c r="H9" s="1628"/>
      <c r="I9" s="1628"/>
      <c r="J9" s="1628"/>
      <c r="K9" s="1628"/>
      <c r="L9" s="1629"/>
      <c r="M9" s="311"/>
      <c r="N9" s="311"/>
      <c r="O9" s="311"/>
      <c r="P9" s="311"/>
      <c r="Q9" s="311"/>
      <c r="R9" s="311"/>
      <c r="S9" s="311"/>
      <c r="T9" s="311"/>
      <c r="U9" s="311"/>
    </row>
    <row r="10" spans="1:52" ht="15" customHeight="1"/>
    <row r="11" spans="1:52" ht="15" customHeight="1">
      <c r="B11" s="92" t="s">
        <v>813</v>
      </c>
    </row>
    <row r="12" spans="1:52" ht="15" customHeight="1">
      <c r="B12" s="92" t="s">
        <v>814</v>
      </c>
      <c r="M12" s="92" t="s">
        <v>815</v>
      </c>
    </row>
    <row r="13" spans="1:52" ht="15" customHeight="1">
      <c r="B13" s="1630" t="s">
        <v>816</v>
      </c>
      <c r="C13" s="1319"/>
      <c r="D13" s="1320"/>
      <c r="E13" s="1320"/>
      <c r="F13" s="1320"/>
      <c r="G13" s="1320"/>
      <c r="H13" s="1320"/>
      <c r="I13" s="1320"/>
      <c r="J13" s="1320"/>
      <c r="K13" s="1320"/>
      <c r="L13" s="1320"/>
      <c r="M13" s="1320"/>
      <c r="N13" s="1320"/>
      <c r="O13" s="1321"/>
    </row>
    <row r="14" spans="1:52" s="92" customFormat="1" ht="27.75" customHeight="1">
      <c r="B14" s="1631"/>
      <c r="C14" s="1633" t="s">
        <v>817</v>
      </c>
      <c r="D14" s="1635" t="s">
        <v>3</v>
      </c>
      <c r="E14" s="1636"/>
      <c r="F14" s="1637"/>
      <c r="G14" s="1635" t="s">
        <v>6</v>
      </c>
      <c r="H14" s="1636"/>
      <c r="I14" s="1637"/>
      <c r="J14" s="1635" t="s">
        <v>5</v>
      </c>
      <c r="K14" s="1636"/>
      <c r="L14" s="1637"/>
      <c r="M14" s="1635" t="s">
        <v>20</v>
      </c>
      <c r="N14" s="1636"/>
      <c r="O14" s="1637"/>
    </row>
    <row r="15" spans="1:52" s="92" customFormat="1" ht="29.25" customHeight="1">
      <c r="B15" s="1632"/>
      <c r="C15" s="1634"/>
      <c r="D15" s="411" t="s">
        <v>818</v>
      </c>
      <c r="E15" s="411" t="s">
        <v>819</v>
      </c>
      <c r="F15" s="411" t="s">
        <v>820</v>
      </c>
      <c r="G15" s="411" t="s">
        <v>818</v>
      </c>
      <c r="H15" s="411" t="s">
        <v>819</v>
      </c>
      <c r="I15" s="411" t="s">
        <v>820</v>
      </c>
      <c r="J15" s="411" t="s">
        <v>818</v>
      </c>
      <c r="K15" s="411" t="s">
        <v>819</v>
      </c>
      <c r="L15" s="411" t="s">
        <v>820</v>
      </c>
      <c r="M15" s="411" t="s">
        <v>818</v>
      </c>
      <c r="N15" s="411" t="s">
        <v>819</v>
      </c>
      <c r="O15" s="411" t="s">
        <v>820</v>
      </c>
    </row>
    <row r="16" spans="1:52" s="92" customFormat="1" ht="15" customHeight="1">
      <c r="B16" s="1630" t="s">
        <v>254</v>
      </c>
      <c r="C16" s="412" t="s">
        <v>821</v>
      </c>
      <c r="D16" s="413" t="s">
        <v>821</v>
      </c>
      <c r="E16" s="1641">
        <v>16800</v>
      </c>
      <c r="F16" s="1623">
        <f>D17*E16/1000</f>
        <v>0</v>
      </c>
      <c r="G16" s="412" t="s">
        <v>821</v>
      </c>
      <c r="H16" s="1641">
        <v>9200</v>
      </c>
      <c r="I16" s="1623">
        <f>G17*H16/1000</f>
        <v>0</v>
      </c>
      <c r="J16" s="413" t="s">
        <v>821</v>
      </c>
      <c r="K16" s="1641">
        <v>8400</v>
      </c>
      <c r="L16" s="1623">
        <f>J17*K16/1000</f>
        <v>0</v>
      </c>
      <c r="M16" s="412" t="s">
        <v>821</v>
      </c>
      <c r="N16" s="1638">
        <v>800</v>
      </c>
      <c r="O16" s="1623">
        <f>M17*N16/1000</f>
        <v>0</v>
      </c>
    </row>
    <row r="17" spans="1:52" s="92" customFormat="1" ht="15" customHeight="1">
      <c r="B17" s="1632"/>
      <c r="C17" s="501">
        <f>D17+G17+J17+M17</f>
        <v>0</v>
      </c>
      <c r="D17" s="415"/>
      <c r="E17" s="1639"/>
      <c r="F17" s="1624"/>
      <c r="G17" s="414"/>
      <c r="H17" s="1639"/>
      <c r="I17" s="1624"/>
      <c r="J17" s="415"/>
      <c r="K17" s="1639"/>
      <c r="L17" s="1624"/>
      <c r="M17" s="414"/>
      <c r="N17" s="1639"/>
      <c r="O17" s="1624"/>
    </row>
    <row r="18" spans="1:52" s="92" customFormat="1" ht="15" customHeight="1">
      <c r="B18" s="1640" t="s">
        <v>822</v>
      </c>
      <c r="C18" s="413" t="s">
        <v>821</v>
      </c>
      <c r="D18" s="413" t="s">
        <v>821</v>
      </c>
      <c r="E18" s="1641">
        <v>6400</v>
      </c>
      <c r="F18" s="1623">
        <f>D19*E18/1000</f>
        <v>0</v>
      </c>
      <c r="G18" s="413" t="s">
        <v>821</v>
      </c>
      <c r="H18" s="1641">
        <v>2800</v>
      </c>
      <c r="I18" s="1623">
        <f>G19*H18/1000</f>
        <v>0</v>
      </c>
      <c r="J18" s="412" t="s">
        <v>821</v>
      </c>
      <c r="K18" s="1641">
        <v>2400</v>
      </c>
      <c r="L18" s="1623">
        <f>J19*K18/1000</f>
        <v>0</v>
      </c>
      <c r="M18" s="412" t="s">
        <v>821</v>
      </c>
      <c r="N18" s="1638">
        <v>240</v>
      </c>
      <c r="O18" s="1623">
        <f>M19*N18/1000</f>
        <v>0</v>
      </c>
    </row>
    <row r="19" spans="1:52" s="92" customFormat="1" ht="15" customHeight="1">
      <c r="B19" s="1632"/>
      <c r="C19" s="501">
        <f>D19+G19+J19+M19</f>
        <v>0</v>
      </c>
      <c r="D19" s="415"/>
      <c r="E19" s="1639"/>
      <c r="F19" s="1624"/>
      <c r="G19" s="415"/>
      <c r="H19" s="1639"/>
      <c r="I19" s="1624"/>
      <c r="J19" s="414"/>
      <c r="K19" s="1639"/>
      <c r="L19" s="1624"/>
      <c r="M19" s="414"/>
      <c r="N19" s="1639"/>
      <c r="O19" s="1624"/>
    </row>
    <row r="20" spans="1:52" s="92" customFormat="1" ht="15" customHeight="1">
      <c r="B20" s="1640" t="s">
        <v>823</v>
      </c>
      <c r="C20" s="412" t="s">
        <v>821</v>
      </c>
      <c r="D20" s="1642"/>
      <c r="E20" s="1642"/>
      <c r="F20" s="1642"/>
      <c r="G20" s="1642"/>
      <c r="H20" s="1642"/>
      <c r="I20" s="1642"/>
      <c r="J20" s="412" t="s">
        <v>821</v>
      </c>
      <c r="K20" s="1641">
        <v>1200</v>
      </c>
      <c r="L20" s="1623">
        <f>J21*K20/1000</f>
        <v>0</v>
      </c>
      <c r="M20" s="1642"/>
      <c r="N20" s="1642"/>
      <c r="O20" s="1642"/>
    </row>
    <row r="21" spans="1:52" s="92" customFormat="1" ht="15" customHeight="1">
      <c r="B21" s="1632"/>
      <c r="C21" s="501">
        <f>J21</f>
        <v>0</v>
      </c>
      <c r="D21" s="1643"/>
      <c r="E21" s="1643"/>
      <c r="F21" s="1643"/>
      <c r="G21" s="1643"/>
      <c r="H21" s="1643"/>
      <c r="I21" s="1643"/>
      <c r="J21" s="414"/>
      <c r="K21" s="1639"/>
      <c r="L21" s="1624"/>
      <c r="M21" s="1643"/>
      <c r="N21" s="1643"/>
      <c r="O21" s="1643"/>
    </row>
    <row r="22" spans="1:52" s="92" customFormat="1" ht="15" customHeight="1">
      <c r="B22" s="1630" t="s">
        <v>10</v>
      </c>
      <c r="C22" s="413" t="s">
        <v>821</v>
      </c>
      <c r="D22" s="413" t="s">
        <v>821</v>
      </c>
      <c r="E22" s="1642"/>
      <c r="F22" s="416" t="s">
        <v>1084</v>
      </c>
      <c r="G22" s="413" t="s">
        <v>821</v>
      </c>
      <c r="H22" s="1642"/>
      <c r="I22" s="416" t="s">
        <v>1085</v>
      </c>
      <c r="J22" s="412" t="s">
        <v>821</v>
      </c>
      <c r="K22" s="1642"/>
      <c r="L22" s="416" t="s">
        <v>1087</v>
      </c>
      <c r="M22" s="412" t="s">
        <v>821</v>
      </c>
      <c r="N22" s="1642"/>
      <c r="O22" s="416" t="s">
        <v>1086</v>
      </c>
    </row>
    <row r="23" spans="1:52" s="92" customFormat="1" ht="15" customHeight="1">
      <c r="B23" s="1632"/>
      <c r="C23" s="500">
        <f>C17+C19+C21</f>
        <v>0</v>
      </c>
      <c r="D23" s="500">
        <f>D17+D19</f>
        <v>0</v>
      </c>
      <c r="E23" s="1643"/>
      <c r="F23" s="499">
        <f>F16+F18</f>
        <v>0</v>
      </c>
      <c r="G23" s="500">
        <f>G17+G19</f>
        <v>0</v>
      </c>
      <c r="H23" s="1643"/>
      <c r="I23" s="499">
        <f>I16+I18</f>
        <v>0</v>
      </c>
      <c r="J23" s="500">
        <f>J17+J19+J21</f>
        <v>0</v>
      </c>
      <c r="K23" s="1643"/>
      <c r="L23" s="499">
        <f>L16+L18+L20</f>
        <v>0</v>
      </c>
      <c r="M23" s="501">
        <f>M17+M19</f>
        <v>0</v>
      </c>
      <c r="N23" s="1643"/>
      <c r="O23" s="499">
        <f>O16+O18</f>
        <v>0</v>
      </c>
    </row>
    <row r="24" spans="1:52" s="92" customFormat="1" ht="15" customHeight="1">
      <c r="B24" s="1644" t="s">
        <v>884</v>
      </c>
      <c r="C24" s="1645"/>
      <c r="D24" s="1645"/>
      <c r="E24" s="1645"/>
      <c r="F24" s="1645"/>
      <c r="G24" s="1645"/>
      <c r="H24" s="1645"/>
      <c r="I24" s="1645"/>
      <c r="J24" s="1645"/>
      <c r="K24" s="1645"/>
      <c r="L24" s="1645"/>
      <c r="M24" s="1645"/>
      <c r="N24" s="1645"/>
      <c r="O24" s="1645"/>
    </row>
    <row r="25" spans="1:52" s="92" customFormat="1" ht="15" customHeight="1">
      <c r="B25" s="1345"/>
      <c r="C25" s="1345"/>
      <c r="D25" s="1345"/>
      <c r="E25" s="1345"/>
      <c r="F25" s="1345"/>
      <c r="G25" s="1345"/>
      <c r="H25" s="1345"/>
      <c r="I25" s="1345"/>
      <c r="J25" s="1345"/>
      <c r="K25" s="1345"/>
      <c r="L25" s="1345"/>
      <c r="M25" s="1345"/>
      <c r="N25" s="1345"/>
      <c r="O25" s="1345"/>
    </row>
    <row r="26" spans="1:52" s="92" customFormat="1" ht="15" customHeight="1">
      <c r="B26" s="1345"/>
      <c r="C26" s="1345"/>
      <c r="D26" s="1345"/>
      <c r="E26" s="1345"/>
      <c r="F26" s="1345"/>
      <c r="G26" s="1345"/>
      <c r="H26" s="1345"/>
      <c r="I26" s="1345"/>
      <c r="J26" s="1345"/>
      <c r="K26" s="1345"/>
      <c r="L26" s="1345"/>
      <c r="M26" s="1345"/>
      <c r="N26" s="1345"/>
      <c r="O26" s="1345"/>
    </row>
    <row r="27" spans="1:52" s="92" customFormat="1" ht="15" customHeight="1">
      <c r="B27" s="1345"/>
      <c r="C27" s="1345"/>
      <c r="D27" s="1345"/>
      <c r="E27" s="1345"/>
      <c r="F27" s="1345"/>
      <c r="G27" s="1345"/>
      <c r="H27" s="1345"/>
      <c r="I27" s="1345"/>
      <c r="J27" s="1345"/>
      <c r="K27" s="1345"/>
      <c r="L27" s="1345"/>
      <c r="M27" s="1345"/>
      <c r="N27" s="1345"/>
      <c r="O27" s="1345"/>
    </row>
    <row r="28" spans="1:52" s="92" customFormat="1" ht="15" customHeight="1">
      <c r="B28" s="1345"/>
      <c r="C28" s="1345"/>
      <c r="D28" s="1345"/>
      <c r="E28" s="1345"/>
      <c r="F28" s="1345"/>
      <c r="G28" s="1345"/>
      <c r="H28" s="1345"/>
      <c r="I28" s="1345"/>
      <c r="J28" s="1345"/>
      <c r="K28" s="1345"/>
      <c r="L28" s="1345"/>
      <c r="M28" s="1345"/>
      <c r="N28" s="1345"/>
      <c r="O28" s="1345"/>
    </row>
    <row r="29" spans="1:52" s="92" customFormat="1" ht="15" customHeight="1"/>
    <row r="30" spans="1:52" s="314" customFormat="1" ht="15" customHeight="1">
      <c r="A30" s="92"/>
      <c r="B30" s="92" t="s">
        <v>824</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14" customFormat="1" ht="22.5" customHeight="1">
      <c r="A31" s="92"/>
      <c r="B31" s="92"/>
      <c r="C31" s="1622">
        <f>F23+I23+L23+O23</f>
        <v>0</v>
      </c>
      <c r="D31" s="1622"/>
      <c r="E31" s="1622"/>
      <c r="F31" s="92" t="s">
        <v>441</v>
      </c>
      <c r="G31" s="92" t="s">
        <v>825</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1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14" customFormat="1" ht="15" customHeight="1">
      <c r="A33" s="92"/>
      <c r="B33" s="92" t="s">
        <v>826</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1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295"/>
      <c r="C35" s="1295"/>
      <c r="D35" s="1295"/>
      <c r="E35" s="1295"/>
      <c r="F35" s="1295"/>
      <c r="G35" s="1295"/>
      <c r="H35" s="1295"/>
      <c r="I35" s="1295"/>
      <c r="J35" s="1295"/>
      <c r="K35" s="1295"/>
      <c r="L35" s="1295"/>
      <c r="M35" s="1295"/>
      <c r="N35" s="1295"/>
    </row>
    <row r="36" spans="1:52" ht="15" customHeight="1">
      <c r="B36" s="1295"/>
      <c r="C36" s="1295"/>
      <c r="D36" s="1295"/>
      <c r="E36" s="1295"/>
      <c r="F36" s="1295"/>
      <c r="G36" s="1295"/>
      <c r="H36" s="1295"/>
      <c r="I36" s="1295"/>
      <c r="J36" s="1295"/>
      <c r="K36" s="1295"/>
      <c r="L36" s="1295"/>
      <c r="M36" s="1295"/>
      <c r="N36" s="1295"/>
    </row>
    <row r="37" spans="1:52" ht="15" customHeight="1">
      <c r="B37" s="1295"/>
      <c r="C37" s="1295"/>
      <c r="D37" s="1295"/>
      <c r="E37" s="1295"/>
      <c r="F37" s="1295"/>
      <c r="G37" s="1295"/>
      <c r="H37" s="1295"/>
      <c r="I37" s="1295"/>
      <c r="J37" s="1295"/>
      <c r="K37" s="1295"/>
      <c r="L37" s="1295"/>
      <c r="M37" s="1295"/>
      <c r="N37" s="1295"/>
    </row>
    <row r="38" spans="1:52" ht="15" customHeight="1"/>
    <row r="39" spans="1:52" ht="15" customHeight="1">
      <c r="B39" s="92" t="s">
        <v>827</v>
      </c>
    </row>
    <row r="40" spans="1:52" ht="15" customHeight="1"/>
    <row r="41" spans="1:52" ht="15" customHeight="1">
      <c r="B41" s="1333" t="s">
        <v>885</v>
      </c>
      <c r="C41" s="1333"/>
      <c r="D41" s="1333"/>
      <c r="E41" s="1333"/>
      <c r="F41" s="1333"/>
      <c r="G41" s="1333"/>
      <c r="H41" s="1333"/>
      <c r="I41" s="1333"/>
      <c r="J41" s="1333"/>
      <c r="K41" s="1333"/>
      <c r="L41" s="1333"/>
      <c r="M41" s="1333"/>
      <c r="N41" s="1333"/>
      <c r="O41" s="1333"/>
    </row>
    <row r="42" spans="1:52" ht="15" customHeight="1">
      <c r="B42" s="1333"/>
      <c r="C42" s="1333"/>
      <c r="D42" s="1333"/>
      <c r="E42" s="1333"/>
      <c r="F42" s="1333"/>
      <c r="G42" s="1333"/>
      <c r="H42" s="1333"/>
      <c r="I42" s="1333"/>
      <c r="J42" s="1333"/>
      <c r="K42" s="1333"/>
      <c r="L42" s="1333"/>
      <c r="M42" s="1333"/>
      <c r="N42" s="1333"/>
      <c r="O42" s="1333"/>
    </row>
    <row r="43" spans="1:52" ht="15" customHeight="1"/>
    <row r="44" spans="1:52" ht="15.6" customHeight="1">
      <c r="C44" s="92" t="s">
        <v>828</v>
      </c>
    </row>
    <row r="45" spans="1:52" ht="15.6" customHeight="1"/>
    <row r="46" spans="1:52" s="92" customFormat="1" ht="15.6" customHeight="1">
      <c r="I46" s="92" t="s">
        <v>44</v>
      </c>
      <c r="K46" s="1293"/>
      <c r="L46" s="1293"/>
      <c r="M46" s="1293"/>
      <c r="N46" s="1293"/>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0237f771-5c9e-4e81-8679-e9437bc0adf7" xsi:nil="true"/>
    <TaxCatchAll xmlns="e3e09e67-d7cc-4e47-828f-5f2cf354dd97" xsi:nil="true"/>
    <lcf76f155ced4ddcb4097134ff3c332f xmlns="0237f771-5c9e-4e81-8679-e9437bc0adf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7" ma:contentTypeDescription="新しいドキュメントを作成します。" ma:contentTypeScope="" ma:versionID="96196183352795e5124d11ee3b21c4fe">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521bf2b3bcb81bbe6aad1c68aacf748f"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9346B-F157-4472-AD46-3A07E9847AE4}">
  <ds:schemaRefs>
    <ds:schemaRef ds:uri="http://purl.org/dc/term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e3e09e67-d7cc-4e47-828f-5f2cf354dd97"/>
    <ds:schemaRef ds:uri="0237f771-5c9e-4e81-8679-e9437bc0adf7"/>
    <ds:schemaRef ds:uri="http://purl.org/dc/dcmitype/"/>
  </ds:schemaRefs>
</ds:datastoreItem>
</file>

<file path=customXml/itemProps2.xml><?xml version="1.0" encoding="utf-8"?>
<ds:datastoreItem xmlns:ds="http://schemas.openxmlformats.org/officeDocument/2006/customXml" ds:itemID="{12F0793C-2182-4342-98E9-2954FF62C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31</vt:i4>
      </vt:variant>
    </vt:vector>
  </HeadingPairs>
  <TitlesOfParts>
    <vt:vector size="58"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はじめに!Print_Area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大渕　修</dc:creator>
  <cp:lastModifiedBy>石川 健</cp:lastModifiedBy>
  <cp:lastPrinted>2025-04-02T00:22:27Z</cp:lastPrinted>
  <dcterms:created xsi:type="dcterms:W3CDTF">2023-01-27T04:19:32Z</dcterms:created>
  <dcterms:modified xsi:type="dcterms:W3CDTF">2025-06-22T23:58:35Z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y fmtid="{D5CDD505-2E9C-101B-9397-08002B2CF9AE}" pid="3" name="MediaServiceImageTags">
    <vt:lpwstr/>
  </property>
</Properties>
</file>