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360" yWindow="30" windowWidth="13875" windowHeight="11640" tabRatio="841"/>
  </bookViews>
  <sheets>
    <sheet name="減価償却明細表(記入例）" sheetId="7" r:id="rId1"/>
    <sheet name="減価償却計算表(定額法）記入例 " sheetId="11" r:id="rId2"/>
    <sheet name="減価償却計算表(旧定額法）記入例" sheetId="8" r:id="rId3"/>
    <sheet name="減価償却明細表(提出用） " sheetId="9" r:id="rId4"/>
    <sheet name="減価償却計算表(定額法）提出用" sheetId="12" r:id="rId5"/>
    <sheet name="減価償却計算表(旧定額法）提出用" sheetId="10" r:id="rId6"/>
    <sheet name="耐用年数、償却率" sheetId="3" r:id="rId7"/>
  </sheets>
  <definedNames>
    <definedName name="_xlnm.Print_Area" localSheetId="0">'減価償却明細表(記入例）'!$A$1:$P$21</definedName>
    <definedName name="_xlnm.Print_Area" localSheetId="3">'減価償却明細表(提出用） '!$A$1:$P$22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 xml:space="preserve"> </author>
  </authors>
  <commentList>
    <comment ref="H1" authorId="0">
      <text>
        <r>
          <rPr>
            <b/>
            <sz val="9"/>
            <color indexed="81"/>
            <rFont val="ＭＳ Ｐゴシック"/>
          </rPr>
          <t xml:space="preserve"> :</t>
        </r>
        <r>
          <rPr>
            <sz val="9"/>
            <color indexed="81"/>
            <rFont val="ＭＳ Ｐゴシック"/>
          </rPr>
          <t xml:space="preserve">
西暦で年を記入</t>
        </r>
      </text>
    </comment>
    <comment ref="N3" authorId="0">
      <text>
        <r>
          <rPr>
            <b/>
            <sz val="9"/>
            <color indexed="81"/>
            <rFont val="ＭＳ Ｐゴシック"/>
          </rPr>
          <t xml:space="preserve"> :</t>
        </r>
        <r>
          <rPr>
            <sz val="9"/>
            <color indexed="81"/>
            <rFont val="ＭＳ Ｐゴシック"/>
          </rPr>
          <t xml:space="preserve">
割合を入力。
１００％は１</t>
        </r>
      </text>
    </comment>
    <comment ref="H3" authorId="0">
      <text>
        <r>
          <rPr>
            <b/>
            <sz val="9"/>
            <color indexed="81"/>
            <rFont val="ＭＳ Ｐゴシック"/>
          </rPr>
          <t>自動計算</t>
        </r>
        <r>
          <rPr>
            <sz val="9"/>
            <color indexed="81"/>
            <rFont val="ＭＳ Ｐゴシック"/>
          </rPr>
          <t xml:space="preserve">
</t>
        </r>
      </text>
    </comment>
    <comment ref="M3" authorId="0">
      <text>
        <r>
          <rPr>
            <b/>
            <sz val="9"/>
            <color indexed="81"/>
            <rFont val="ＭＳ Ｐゴシック"/>
          </rPr>
          <t xml:space="preserve"> 自動計算</t>
        </r>
      </text>
    </comment>
    <comment ref="O3" authorId="0">
      <text>
        <r>
          <rPr>
            <b/>
            <sz val="9"/>
            <color indexed="81"/>
            <rFont val="ＭＳ Ｐゴシック"/>
          </rPr>
          <t xml:space="preserve"> 自動計算</t>
        </r>
      </text>
    </comment>
    <comment ref="E3" authorId="0">
      <text>
        <r>
          <rPr>
            <b/>
            <sz val="9"/>
            <color indexed="81"/>
            <rFont val="ＭＳ Ｐゴシック"/>
          </rPr>
          <t xml:space="preserve"> 自動計算</t>
        </r>
      </text>
    </comment>
    <comment ref="K11" authorId="0">
      <text>
        <r>
          <rPr>
            <b/>
            <sz val="9"/>
            <color indexed="81"/>
            <rFont val="ＭＳ Ｐゴシック"/>
          </rPr>
          <t xml:space="preserve"> 自動計算</t>
        </r>
      </text>
    </comment>
    <comment ref="M11" authorId="0">
      <text>
        <r>
          <rPr>
            <b/>
            <sz val="9"/>
            <color indexed="81"/>
            <rFont val="ＭＳ Ｐゴシック"/>
          </rPr>
          <t xml:space="preserve"> 自動計算</t>
        </r>
      </text>
    </comment>
    <comment ref="O11" authorId="0">
      <text>
        <r>
          <rPr>
            <b/>
            <sz val="9"/>
            <color indexed="81"/>
            <rFont val="ＭＳ Ｐゴシック"/>
          </rPr>
          <t xml:space="preserve"> 自動計算</t>
        </r>
      </text>
    </comment>
  </commentList>
</comments>
</file>

<file path=xl/comments2.xml><?xml version="1.0" encoding="utf-8"?>
<comments xmlns="http://schemas.openxmlformats.org/spreadsheetml/2006/main">
  <authors>
    <author>藤原靖久</author>
  </authors>
  <commentList>
    <comment ref="G3" authorId="0">
      <text>
        <r>
          <rPr>
            <b/>
            <sz val="9"/>
            <color indexed="81"/>
            <rFont val="ＭＳ Ｐゴシック"/>
          </rPr>
          <t>自動計算されます</t>
        </r>
        <r>
          <rPr>
            <sz val="9"/>
            <color indexed="81"/>
            <rFont val="ＭＳ Ｐゴシック"/>
          </rPr>
          <t xml:space="preserve">
</t>
        </r>
        <r>
          <rPr>
            <b/>
            <sz val="9"/>
            <color indexed="81"/>
            <rFont val="ＭＳ Ｐゴシック"/>
          </rPr>
          <t>(耐用年数50年まで）</t>
        </r>
      </text>
    </comment>
  </commentList>
</comments>
</file>

<file path=xl/comments3.xml><?xml version="1.0" encoding="utf-8"?>
<comments xmlns="http://schemas.openxmlformats.org/spreadsheetml/2006/main">
  <authors>
    <author>藤原靖久</author>
  </authors>
  <commentList>
    <comment ref="D4" authorId="0">
      <text>
        <r>
          <rPr>
            <b/>
            <sz val="9"/>
            <color indexed="81"/>
            <rFont val="ＭＳ Ｐゴシック"/>
          </rPr>
          <t>自動計算されます</t>
        </r>
        <r>
          <rPr>
            <sz val="9"/>
            <color indexed="81"/>
            <rFont val="ＭＳ Ｐゴシック"/>
          </rPr>
          <t xml:space="preserve">
</t>
        </r>
        <r>
          <rPr>
            <b/>
            <sz val="9"/>
            <color indexed="81"/>
            <rFont val="ＭＳ Ｐゴシック"/>
          </rPr>
          <t>(耐用年数50年まで）</t>
        </r>
      </text>
    </comment>
    <comment ref="D26" authorId="0">
      <text>
        <r>
          <rPr>
            <b/>
            <sz val="9"/>
            <color indexed="81"/>
            <rFont val="ＭＳ Ｐゴシック"/>
          </rPr>
          <t>自動計算されます</t>
        </r>
        <r>
          <rPr>
            <sz val="9"/>
            <color indexed="81"/>
            <rFont val="ＭＳ Ｐゴシック"/>
          </rPr>
          <t xml:space="preserve">
</t>
        </r>
        <r>
          <rPr>
            <b/>
            <sz val="9"/>
            <color indexed="81"/>
            <rFont val="ＭＳ Ｐゴシック"/>
          </rPr>
          <t>(耐用年数50年まで）</t>
        </r>
      </text>
    </comment>
  </commentList>
</comments>
</file>

<file path=xl/comments4.xml><?xml version="1.0" encoding="utf-8"?>
<comments xmlns="http://schemas.openxmlformats.org/spreadsheetml/2006/main">
  <authors>
    <author xml:space="preserve"> </author>
  </authors>
  <commentList>
    <comment ref="H2" authorId="0">
      <text>
        <r>
          <rPr>
            <b/>
            <sz val="9"/>
            <color indexed="81"/>
            <rFont val="ＭＳ Ｐゴシック"/>
          </rPr>
          <t xml:space="preserve"> :</t>
        </r>
        <r>
          <rPr>
            <sz val="9"/>
            <color indexed="81"/>
            <rFont val="ＭＳ Ｐゴシック"/>
          </rPr>
          <t xml:space="preserve">
西暦で年を記入</t>
        </r>
      </text>
    </comment>
    <comment ref="N4" authorId="0">
      <text>
        <r>
          <rPr>
            <b/>
            <sz val="9"/>
            <color indexed="81"/>
            <rFont val="ＭＳ Ｐゴシック"/>
          </rPr>
          <t xml:space="preserve"> :</t>
        </r>
        <r>
          <rPr>
            <sz val="9"/>
            <color indexed="81"/>
            <rFont val="ＭＳ Ｐゴシック"/>
          </rPr>
          <t xml:space="preserve">
割合を入力。
１００％は１</t>
        </r>
      </text>
    </comment>
    <comment ref="H4" authorId="0">
      <text>
        <r>
          <rPr>
            <b/>
            <sz val="9"/>
            <color indexed="81"/>
            <rFont val="ＭＳ Ｐゴシック"/>
          </rPr>
          <t>自動計算</t>
        </r>
        <r>
          <rPr>
            <sz val="9"/>
            <color indexed="81"/>
            <rFont val="ＭＳ Ｐゴシック"/>
          </rPr>
          <t xml:space="preserve">
</t>
        </r>
      </text>
    </comment>
    <comment ref="O4" authorId="0">
      <text>
        <r>
          <rPr>
            <b/>
            <sz val="9"/>
            <color indexed="81"/>
            <rFont val="ＭＳ Ｐゴシック"/>
          </rPr>
          <t xml:space="preserve"> 自動計算</t>
        </r>
      </text>
    </comment>
    <comment ref="E4" authorId="0">
      <text>
        <r>
          <rPr>
            <b/>
            <sz val="9"/>
            <color indexed="81"/>
            <rFont val="ＭＳ Ｐゴシック"/>
          </rPr>
          <t xml:space="preserve"> 自動計算</t>
        </r>
      </text>
    </comment>
    <comment ref="K12" authorId="0">
      <text>
        <r>
          <rPr>
            <b/>
            <sz val="9"/>
            <color indexed="81"/>
            <rFont val="ＭＳ Ｐゴシック"/>
          </rPr>
          <t xml:space="preserve"> 自動計算</t>
        </r>
      </text>
    </comment>
    <comment ref="M12" authorId="0">
      <text>
        <r>
          <rPr>
            <b/>
            <sz val="9"/>
            <color indexed="81"/>
            <rFont val="ＭＳ Ｐゴシック"/>
          </rPr>
          <t xml:space="preserve"> 自動計算</t>
        </r>
      </text>
    </comment>
    <comment ref="O12" authorId="0">
      <text>
        <r>
          <rPr>
            <b/>
            <sz val="9"/>
            <color indexed="81"/>
            <rFont val="ＭＳ Ｐゴシック"/>
          </rPr>
          <t xml:space="preserve"> 自動計算</t>
        </r>
      </text>
    </comment>
    <comment ref="M4" authorId="0">
      <text>
        <r>
          <rPr>
            <b/>
            <sz val="9"/>
            <color indexed="81"/>
            <rFont val="ＭＳ Ｐゴシック"/>
          </rPr>
          <t xml:space="preserve"> 自動計算</t>
        </r>
      </text>
    </comment>
  </commentList>
</comments>
</file>

<file path=xl/comments5.xml><?xml version="1.0" encoding="utf-8"?>
<comments xmlns="http://schemas.openxmlformats.org/spreadsheetml/2006/main">
  <authors>
    <author>藤原靖久</author>
  </authors>
  <commentList>
    <comment ref="G3" authorId="0">
      <text>
        <r>
          <rPr>
            <b/>
            <sz val="9"/>
            <color indexed="81"/>
            <rFont val="ＭＳ Ｐゴシック"/>
          </rPr>
          <t>自動計算されます</t>
        </r>
        <r>
          <rPr>
            <sz val="9"/>
            <color indexed="81"/>
            <rFont val="ＭＳ Ｐゴシック"/>
          </rPr>
          <t xml:space="preserve">
</t>
        </r>
        <r>
          <rPr>
            <b/>
            <sz val="9"/>
            <color indexed="81"/>
            <rFont val="ＭＳ Ｐゴシック"/>
          </rPr>
          <t>(耐用年数50年まで）</t>
        </r>
      </text>
    </comment>
  </commentList>
</comments>
</file>

<file path=xl/comments6.xml><?xml version="1.0" encoding="utf-8"?>
<comments xmlns="http://schemas.openxmlformats.org/spreadsheetml/2006/main">
  <authors>
    <author>藤原靖久</author>
  </authors>
  <commentList>
    <comment ref="D4" authorId="0">
      <text>
        <r>
          <rPr>
            <b/>
            <sz val="9"/>
            <color indexed="81"/>
            <rFont val="ＭＳ Ｐゴシック"/>
          </rPr>
          <t>自動計算されます</t>
        </r>
        <r>
          <rPr>
            <sz val="9"/>
            <color indexed="81"/>
            <rFont val="ＭＳ Ｐゴシック"/>
          </rPr>
          <t xml:space="preserve">
</t>
        </r>
        <r>
          <rPr>
            <b/>
            <sz val="9"/>
            <color indexed="81"/>
            <rFont val="ＭＳ Ｐゴシック"/>
          </rPr>
          <t>(耐用年数50年まで）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<sst xmlns="http://schemas.openxmlformats.org/spreadsheetml/2006/main" xmlns:r="http://schemas.openxmlformats.org/officeDocument/2006/relationships" count="73" uniqueCount="73">
  <si>
    <t>１７年目</t>
    <rPh sb="2" eb="4">
      <t>ネンメ</t>
    </rPh>
    <phoneticPr fontId="19"/>
  </si>
  <si>
    <t>償却の基礎となる金額</t>
    <rPh sb="0" eb="2">
      <t>ショウキャク</t>
    </rPh>
    <rPh sb="3" eb="5">
      <t>キソ</t>
    </rPh>
    <rPh sb="8" eb="10">
      <t>キンガク</t>
    </rPh>
    <phoneticPr fontId="19"/>
  </si>
  <si>
    <t>平成１９年３月３１日以前に購入したもの</t>
    <rPh sb="0" eb="2">
      <t>ヘイセイ</t>
    </rPh>
    <rPh sb="4" eb="5">
      <t>ネン</t>
    </rPh>
    <rPh sb="6" eb="7">
      <t>ガツ</t>
    </rPh>
    <rPh sb="9" eb="10">
      <t>ニチ</t>
    </rPh>
    <rPh sb="10" eb="12">
      <t>イゼン</t>
    </rPh>
    <rPh sb="13" eb="15">
      <t>コウニュウ</t>
    </rPh>
    <phoneticPr fontId="19"/>
  </si>
  <si>
    <t>別表第9</t>
  </si>
  <si>
    <t>当年の償却月数</t>
    <rPh sb="0" eb="1">
      <t>トウ</t>
    </rPh>
    <rPh sb="1" eb="2">
      <t>ネン</t>
    </rPh>
    <rPh sb="3" eb="5">
      <t>ショウキャク</t>
    </rPh>
    <rPh sb="5" eb="7">
      <t>ツキスウ</t>
    </rPh>
    <phoneticPr fontId="19"/>
  </si>
  <si>
    <t>/12</t>
    <phoneticPr fontId="19"/>
  </si>
  <si>
    <t>平成１９年４月１日以降に購入したもの</t>
    <rPh sb="0" eb="2">
      <t>ヘイセイ</t>
    </rPh>
    <rPh sb="4" eb="5">
      <t>ネン</t>
    </rPh>
    <rPh sb="6" eb="7">
      <t>ガツ</t>
    </rPh>
    <rPh sb="8" eb="9">
      <t>ニチ</t>
    </rPh>
    <rPh sb="9" eb="11">
      <t>イコウ</t>
    </rPh>
    <rPh sb="12" eb="14">
      <t>コウニュウ</t>
    </rPh>
    <phoneticPr fontId="19"/>
  </si>
  <si>
    <t>申告を行う年</t>
    <rPh sb="0" eb="2">
      <t>シンコク</t>
    </rPh>
    <rPh sb="3" eb="4">
      <t>オコナ</t>
    </rPh>
    <rPh sb="5" eb="6">
      <t>ネン</t>
    </rPh>
    <phoneticPr fontId="19"/>
  </si>
  <si>
    <t>初年度</t>
    <rPh sb="0" eb="3">
      <t>ショネンド</t>
    </rPh>
    <phoneticPr fontId="19"/>
  </si>
  <si>
    <t>取得価格</t>
    <rPh sb="0" eb="2">
      <t>シュトク</t>
    </rPh>
    <rPh sb="2" eb="4">
      <t>カカク</t>
    </rPh>
    <phoneticPr fontId="19"/>
  </si>
  <si>
    <t>平成１９年３月３１日以前に取得したもの（旧定額法）</t>
    <rPh sb="0" eb="2">
      <t>ヘイセイ</t>
    </rPh>
    <rPh sb="4" eb="5">
      <t>ネン</t>
    </rPh>
    <rPh sb="6" eb="7">
      <t>ガツ</t>
    </rPh>
    <rPh sb="9" eb="10">
      <t>ニチ</t>
    </rPh>
    <rPh sb="10" eb="12">
      <t>イゼン</t>
    </rPh>
    <rPh sb="13" eb="15">
      <t>シュトク</t>
    </rPh>
    <rPh sb="20" eb="21">
      <t>キュウ</t>
    </rPh>
    <phoneticPr fontId="19"/>
  </si>
  <si>
    <t>減価償却資産等の名称</t>
    <rPh sb="0" eb="2">
      <t>ゲンカ</t>
    </rPh>
    <rPh sb="2" eb="4">
      <t>ショウキャク</t>
    </rPh>
    <rPh sb="4" eb="7">
      <t>シサントウ</t>
    </rPh>
    <rPh sb="8" eb="10">
      <t>メイショウ</t>
    </rPh>
    <phoneticPr fontId="19"/>
  </si>
  <si>
    <t>取得年月日</t>
    <rPh sb="0" eb="2">
      <t>シュトク</t>
    </rPh>
    <rPh sb="2" eb="4">
      <t>ネンゲツ</t>
    </rPh>
    <rPh sb="4" eb="5">
      <t>ヒ</t>
    </rPh>
    <phoneticPr fontId="19"/>
  </si>
  <si>
    <t>数量</t>
    <rPh sb="0" eb="2">
      <t>スウリョウ</t>
    </rPh>
    <phoneticPr fontId="19"/>
  </si>
  <si>
    <t>償却方法</t>
    <rPh sb="0" eb="2">
      <t>ショウキャク</t>
    </rPh>
    <rPh sb="2" eb="4">
      <t>ホウホウ</t>
    </rPh>
    <phoneticPr fontId="19"/>
  </si>
  <si>
    <t>耐用年数</t>
    <rPh sb="0" eb="2">
      <t>タイヨウ</t>
    </rPh>
    <rPh sb="2" eb="4">
      <t>ネンスウ</t>
    </rPh>
    <phoneticPr fontId="19"/>
  </si>
  <si>
    <t>償却率</t>
    <rPh sb="0" eb="3">
      <t>ショウキャクリツ</t>
    </rPh>
    <phoneticPr fontId="19"/>
  </si>
  <si>
    <t>定額法</t>
    <rPh sb="0" eb="2">
      <t>テイガク</t>
    </rPh>
    <rPh sb="2" eb="3">
      <t>ホウ</t>
    </rPh>
    <phoneticPr fontId="19"/>
  </si>
  <si>
    <t>特別償却費</t>
    <rPh sb="0" eb="2">
      <t>トクベツ</t>
    </rPh>
    <rPh sb="2" eb="5">
      <t>ショウキャクヒ</t>
    </rPh>
    <phoneticPr fontId="19"/>
  </si>
  <si>
    <t>/１２</t>
    <phoneticPr fontId="19"/>
  </si>
  <si>
    <t>本年中の償却期間</t>
    <rPh sb="0" eb="3">
      <t>ホンネンチュウ</t>
    </rPh>
    <rPh sb="4" eb="6">
      <t>ショウキャク</t>
    </rPh>
    <rPh sb="6" eb="8">
      <t>キカン</t>
    </rPh>
    <phoneticPr fontId="19"/>
  </si>
  <si>
    <t>本年分の普通償却費</t>
    <rPh sb="0" eb="2">
      <t>ホンネン</t>
    </rPh>
    <rPh sb="2" eb="3">
      <t>ブン</t>
    </rPh>
    <rPh sb="4" eb="6">
      <t>フツウ</t>
    </rPh>
    <rPh sb="6" eb="9">
      <t>ショウキャクヒ</t>
    </rPh>
    <phoneticPr fontId="19"/>
  </si>
  <si>
    <t>別表第8</t>
    <phoneticPr fontId="19"/>
  </si>
  <si>
    <t>本年分の償却費合計</t>
    <rPh sb="0" eb="2">
      <t>ホンネン</t>
    </rPh>
    <rPh sb="2" eb="3">
      <t>ブン</t>
    </rPh>
    <rPh sb="4" eb="7">
      <t>ショウキャクヒ</t>
    </rPh>
    <rPh sb="7" eb="9">
      <t>ゴウケイ</t>
    </rPh>
    <phoneticPr fontId="19"/>
  </si>
  <si>
    <t>事業専用割合</t>
    <rPh sb="0" eb="2">
      <t>ジギョウ</t>
    </rPh>
    <rPh sb="2" eb="4">
      <t>センヨウ</t>
    </rPh>
    <rPh sb="4" eb="6">
      <t>ワリアイ</t>
    </rPh>
    <phoneticPr fontId="19"/>
  </si>
  <si>
    <t>取得価格の５％</t>
    <rPh sb="0" eb="2">
      <t>シュトク</t>
    </rPh>
    <rPh sb="2" eb="4">
      <t>カカク</t>
    </rPh>
    <phoneticPr fontId="19"/>
  </si>
  <si>
    <t>８年目</t>
    <rPh sb="1" eb="3">
      <t>ネンメ</t>
    </rPh>
    <phoneticPr fontId="19"/>
  </si>
  <si>
    <t>本年分の必要経費算入額</t>
    <rPh sb="0" eb="2">
      <t>ホンネン</t>
    </rPh>
    <rPh sb="2" eb="3">
      <t>ブン</t>
    </rPh>
    <rPh sb="4" eb="6">
      <t>ヒツヨウ</t>
    </rPh>
    <rPh sb="6" eb="8">
      <t>ケイヒ</t>
    </rPh>
    <rPh sb="8" eb="10">
      <t>サンニュウ</t>
    </rPh>
    <rPh sb="10" eb="11">
      <t>ガク</t>
    </rPh>
    <phoneticPr fontId="19"/>
  </si>
  <si>
    <t>９年目</t>
    <rPh sb="1" eb="3">
      <t>ネンメ</t>
    </rPh>
    <phoneticPr fontId="19"/>
  </si>
  <si>
    <t>未償却残高</t>
    <rPh sb="0" eb="3">
      <t>ミショウキャク</t>
    </rPh>
    <rPh sb="3" eb="5">
      <t>ザンダカ</t>
    </rPh>
    <phoneticPr fontId="19"/>
  </si>
  <si>
    <t>田植機1</t>
    <rPh sb="0" eb="2">
      <t>タウ</t>
    </rPh>
    <rPh sb="2" eb="3">
      <t>キ</t>
    </rPh>
    <phoneticPr fontId="19"/>
  </si>
  <si>
    <t>合計</t>
    <rPh sb="0" eb="2">
      <t>ゴウケイ</t>
    </rPh>
    <phoneticPr fontId="19"/>
  </si>
  <si>
    <t>旧定額法</t>
    <rPh sb="0" eb="1">
      <t>キュウ</t>
    </rPh>
    <rPh sb="1" eb="3">
      <t>テイガク</t>
    </rPh>
    <rPh sb="3" eb="4">
      <t>ホウ</t>
    </rPh>
    <phoneticPr fontId="19"/>
  </si>
  <si>
    <t>対象年</t>
    <rPh sb="0" eb="2">
      <t>タイショウ</t>
    </rPh>
    <rPh sb="2" eb="3">
      <t>ネン</t>
    </rPh>
    <phoneticPr fontId="19"/>
  </si>
  <si>
    <t>別表第10</t>
  </si>
  <si>
    <t>当年分の償却費</t>
    <rPh sb="0" eb="2">
      <t>トウネン</t>
    </rPh>
    <rPh sb="2" eb="3">
      <t>ブン</t>
    </rPh>
    <rPh sb="4" eb="7">
      <t>ショウキャクヒ</t>
    </rPh>
    <phoneticPr fontId="19"/>
  </si>
  <si>
    <t>田植機2</t>
    <rPh sb="0" eb="2">
      <t>タウ</t>
    </rPh>
    <rPh sb="2" eb="3">
      <t>キ</t>
    </rPh>
    <phoneticPr fontId="19"/>
  </si>
  <si>
    <t>計</t>
    <rPh sb="0" eb="1">
      <t>ケイ</t>
    </rPh>
    <phoneticPr fontId="19"/>
  </si>
  <si>
    <t>トラクター</t>
    <phoneticPr fontId="19"/>
  </si>
  <si>
    <t>７年目</t>
    <rPh sb="1" eb="3">
      <t>ネンメ</t>
    </rPh>
    <phoneticPr fontId="19"/>
  </si>
  <si>
    <t>平成１９年４月１日以降に取得したもの（定額法）</t>
    <rPh sb="0" eb="2">
      <t>ヘイセイ</t>
    </rPh>
    <rPh sb="4" eb="5">
      <t>ネン</t>
    </rPh>
    <rPh sb="6" eb="7">
      <t>ガツ</t>
    </rPh>
    <rPh sb="8" eb="9">
      <t>ニチ</t>
    </rPh>
    <rPh sb="9" eb="11">
      <t>イコウ</t>
    </rPh>
    <rPh sb="12" eb="14">
      <t>シュトク</t>
    </rPh>
    <phoneticPr fontId="19"/>
  </si>
  <si>
    <t>１２年目</t>
    <rPh sb="2" eb="4">
      <t>ネンメ</t>
    </rPh>
    <phoneticPr fontId="19"/>
  </si>
  <si>
    <t>償却資産
の名称等</t>
    <rPh sb="0" eb="2">
      <t>ショウキャク</t>
    </rPh>
    <rPh sb="2" eb="4">
      <t>シサン</t>
    </rPh>
    <rPh sb="6" eb="8">
      <t>メイショウ</t>
    </rPh>
    <rPh sb="8" eb="9">
      <t>トウ</t>
    </rPh>
    <phoneticPr fontId="19"/>
  </si>
  <si>
    <t>取得年月日</t>
    <rPh sb="0" eb="2">
      <t>シュトク</t>
    </rPh>
    <rPh sb="2" eb="5">
      <t>ネンガッピ</t>
    </rPh>
    <phoneticPr fontId="19"/>
  </si>
  <si>
    <t>減価償却の基礎となる金額</t>
    <rPh sb="0" eb="2">
      <t>ゲンカ</t>
    </rPh>
    <rPh sb="2" eb="4">
      <t>ショウキャク</t>
    </rPh>
    <rPh sb="5" eb="7">
      <t>キソ</t>
    </rPh>
    <rPh sb="10" eb="12">
      <t>キンガク</t>
    </rPh>
    <phoneticPr fontId="19"/>
  </si>
  <si>
    <t>当該年の償却月数</t>
    <rPh sb="0" eb="2">
      <t>トウガイ</t>
    </rPh>
    <rPh sb="2" eb="3">
      <t>ネン</t>
    </rPh>
    <rPh sb="4" eb="6">
      <t>ショウキャク</t>
    </rPh>
    <rPh sb="6" eb="8">
      <t>ツキスウ</t>
    </rPh>
    <phoneticPr fontId="19"/>
  </si>
  <si>
    <t>２年目</t>
    <rPh sb="1" eb="3">
      <t>ネンメ</t>
    </rPh>
    <phoneticPr fontId="19"/>
  </si>
  <si>
    <t>３年目</t>
    <rPh sb="1" eb="3">
      <t>ネンメ</t>
    </rPh>
    <phoneticPr fontId="19"/>
  </si>
  <si>
    <t>１１年目</t>
    <rPh sb="2" eb="4">
      <t>ネンメ</t>
    </rPh>
    <phoneticPr fontId="19"/>
  </si>
  <si>
    <t>２０年目</t>
    <rPh sb="2" eb="4">
      <t>ネンメ</t>
    </rPh>
    <phoneticPr fontId="19"/>
  </si>
  <si>
    <t>４年目</t>
    <rPh sb="1" eb="3">
      <t>ネンメ</t>
    </rPh>
    <phoneticPr fontId="19"/>
  </si>
  <si>
    <t>１９年目</t>
    <rPh sb="2" eb="4">
      <t>ネンメ</t>
    </rPh>
    <phoneticPr fontId="19"/>
  </si>
  <si>
    <t>１５年目</t>
    <rPh sb="2" eb="4">
      <t>ネンメ</t>
    </rPh>
    <phoneticPr fontId="19"/>
  </si>
  <si>
    <t>―</t>
  </si>
  <si>
    <t>５年目</t>
    <rPh sb="1" eb="3">
      <t>ネンメ</t>
    </rPh>
    <phoneticPr fontId="19"/>
  </si>
  <si>
    <t>６年目</t>
    <rPh sb="1" eb="3">
      <t>ネンメ</t>
    </rPh>
    <phoneticPr fontId="19"/>
  </si>
  <si>
    <t>減価償却資産の耐用年数等に関する省令　別表第7、8、9、10</t>
    <phoneticPr fontId="19"/>
  </si>
  <si>
    <t>１０年目</t>
    <rPh sb="2" eb="4">
      <t>ネンメ</t>
    </rPh>
    <phoneticPr fontId="19"/>
  </si>
  <si>
    <t>取得価格の９５％</t>
    <rPh sb="0" eb="2">
      <t>シュトク</t>
    </rPh>
    <rPh sb="2" eb="4">
      <t>カカク</t>
    </rPh>
    <phoneticPr fontId="19"/>
  </si>
  <si>
    <t>１３年目</t>
    <rPh sb="2" eb="4">
      <t>ネンメ</t>
    </rPh>
    <phoneticPr fontId="19"/>
  </si>
  <si>
    <t>１８年目</t>
    <rPh sb="2" eb="4">
      <t>ネンメ</t>
    </rPh>
    <phoneticPr fontId="19"/>
  </si>
  <si>
    <t>１４年目</t>
    <rPh sb="2" eb="4">
      <t>ネンメ</t>
    </rPh>
    <phoneticPr fontId="19"/>
  </si>
  <si>
    <t>１６年目</t>
    <rPh sb="2" eb="4">
      <t>ネンメ</t>
    </rPh>
    <phoneticPr fontId="19"/>
  </si>
  <si>
    <t>耐用年数</t>
  </si>
  <si>
    <t>別表第7</t>
    <phoneticPr fontId="19"/>
  </si>
  <si>
    <t xml:space="preserve">
平成19年3月31日以前に取得をされた減価償却資産の償却率表</t>
    <phoneticPr fontId="19"/>
  </si>
  <si>
    <t xml:space="preserve">
平成19年4月1日以後に取得をされた減価償却資産の定額法の償却率表</t>
    <rPh sb="27" eb="29">
      <t>テイガク</t>
    </rPh>
    <rPh sb="29" eb="30">
      <t>ホウ</t>
    </rPh>
    <phoneticPr fontId="19"/>
  </si>
  <si>
    <t xml:space="preserve">
平成19年4月1日から平成24年3月31日の間に取得をされた減価償却資産の定率法の償却率、改定償却率及び保証率の表</t>
    <rPh sb="13" eb="15">
      <t>ヘイセイ</t>
    </rPh>
    <rPh sb="17" eb="18">
      <t>ネン</t>
    </rPh>
    <rPh sb="19" eb="20">
      <t>ガツ</t>
    </rPh>
    <rPh sb="22" eb="23">
      <t>ニチ</t>
    </rPh>
    <rPh sb="24" eb="25">
      <t>アイダ</t>
    </rPh>
    <rPh sb="39" eb="42">
      <t>テイリツホウ</t>
    </rPh>
    <phoneticPr fontId="19"/>
  </si>
  <si>
    <t xml:space="preserve">
平成24年4月1日以後に取得をされた減価償却資産の定率法の償却率、改定償却率及び保証率の表</t>
    <rPh sb="11" eb="13">
      <t>イゴ</t>
    </rPh>
    <rPh sb="27" eb="30">
      <t>テイリツホウ</t>
    </rPh>
    <phoneticPr fontId="19"/>
  </si>
  <si>
    <t>旧定額法の償却率</t>
    <phoneticPr fontId="19"/>
  </si>
  <si>
    <t>旧定率法の償却率</t>
    <phoneticPr fontId="19"/>
  </si>
  <si>
    <t>改　定
償却率</t>
    <rPh sb="4" eb="7">
      <t>ショウキャクリツ</t>
    </rPh>
    <phoneticPr fontId="19"/>
  </si>
  <si>
    <t>保証率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</si>
</sst>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7">
    <numFmt numFmtId="5" formatCode="&quot;¥&quot;#,##0;&quot;¥&quot;\-#,##0"/>
    <numFmt numFmtId="176" formatCode="[$-411]ge\.m\.d;@"/>
    <numFmt numFmtId="177" formatCode="0.0000_ "/>
    <numFmt numFmtId="178" formatCode="0.000_ "/>
    <numFmt numFmtId="179" formatCode="#,##0_ "/>
    <numFmt numFmtId="180" formatCode="0.000;_ఀ"/>
    <numFmt numFmtId="181" formatCode="0.00000_ "/>
  </numFmts>
  <fonts count="25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b/>
      <sz val="11"/>
      <color auto="1"/>
      <name val="ＭＳ Ｐゴシック"/>
      <family val="3"/>
    </font>
    <font>
      <sz val="12"/>
      <color indexed="10"/>
      <name val="HGP明朝E"/>
      <family val="1"/>
    </font>
    <font>
      <b/>
      <sz val="14"/>
      <color auto="1"/>
      <name val="ＭＳ Ｐゴシック"/>
      <family val="3"/>
    </font>
    <font>
      <sz val="12"/>
      <color indexed="9"/>
      <name val="HGP明朝E"/>
      <family val="1"/>
    </font>
    <font>
      <sz val="10"/>
      <color auto="1"/>
      <name val="ＭＳ ゴシック"/>
      <family val="3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24" borderId="10" xfId="0" applyFill="1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>
      <alignment vertical="center"/>
    </xf>
    <xf numFmtId="176" fontId="0" fillId="0" borderId="11" xfId="0" applyNumberFormat="1" applyBorder="1">
      <alignment vertical="center"/>
    </xf>
    <xf numFmtId="38" fontId="0" fillId="0" borderId="11" xfId="43" applyFont="1" applyBorder="1">
      <alignment vertical="center"/>
    </xf>
    <xf numFmtId="38" fontId="0" fillId="25" borderId="11" xfId="43" applyFont="1" applyFill="1" applyBorder="1">
      <alignment vertical="center"/>
    </xf>
    <xf numFmtId="0" fontId="0" fillId="25" borderId="11" xfId="0" applyFill="1" applyBorder="1" applyAlignment="1">
      <alignment horizontal="center" vertical="center"/>
    </xf>
    <xf numFmtId="0" fontId="0" fillId="0" borderId="0" xfId="0" applyNumberFormat="1">
      <alignment vertical="center"/>
    </xf>
    <xf numFmtId="177" fontId="0" fillId="25" borderId="11" xfId="0" applyNumberFormat="1" applyFill="1" applyBorder="1">
      <alignment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25" borderId="11" xfId="0" quotePrefix="1" applyFill="1" applyBorder="1">
      <alignment vertical="center"/>
    </xf>
    <xf numFmtId="9" fontId="0" fillId="0" borderId="11" xfId="44" applyFont="1" applyBorder="1">
      <alignment vertical="center"/>
    </xf>
    <xf numFmtId="0" fontId="20" fillId="24" borderId="0" xfId="33" applyFont="1" applyFill="1" applyBorder="1" applyAlignment="1">
      <alignment horizontal="center" vertical="center" wrapText="1"/>
    </xf>
    <xf numFmtId="0" fontId="6" fillId="26" borderId="11" xfId="33" applyFont="1" applyFill="1" applyBorder="1" applyAlignment="1">
      <alignment horizontal="center" vertical="center" wrapText="1"/>
    </xf>
    <xf numFmtId="0" fontId="0" fillId="26" borderId="11" xfId="0" applyFill="1" applyBorder="1" applyAlignment="1">
      <alignment horizontal="center" vertical="center"/>
    </xf>
    <xf numFmtId="0" fontId="20" fillId="0" borderId="11" xfId="33" applyFont="1" applyFill="1" applyBorder="1" applyAlignment="1">
      <alignment horizontal="center" vertical="center" shrinkToFit="1"/>
    </xf>
    <xf numFmtId="0" fontId="6" fillId="0" borderId="11" xfId="33" applyFont="1" applyFill="1" applyBorder="1" applyAlignment="1">
      <alignment horizontal="center" vertical="center" wrapText="1"/>
    </xf>
    <xf numFmtId="5" fontId="6" fillId="0" borderId="11" xfId="33" applyNumberFormat="1" applyBorder="1" applyAlignment="1">
      <alignment horizontal="center" vertical="center" wrapText="1"/>
    </xf>
    <xf numFmtId="0" fontId="20" fillId="0" borderId="11" xfId="33" applyFont="1" applyFill="1" applyBorder="1" applyAlignment="1">
      <alignment vertical="center" wrapText="1"/>
    </xf>
    <xf numFmtId="5" fontId="6" fillId="0" borderId="11" xfId="33" applyNumberForma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178" fontId="6" fillId="0" borderId="12" xfId="33" applyNumberFormat="1" applyFill="1" applyBorder="1" applyAlignment="1">
      <alignment vertical="center" wrapText="1"/>
    </xf>
    <xf numFmtId="0" fontId="6" fillId="0" borderId="12" xfId="33" applyFont="1" applyFill="1" applyBorder="1" applyAlignment="1">
      <alignment vertical="center" wrapText="1"/>
    </xf>
    <xf numFmtId="179" fontId="6" fillId="0" borderId="12" xfId="33" applyNumberFormat="1" applyBorder="1" applyAlignment="1">
      <alignment horizontal="center" vertical="center" wrapText="1"/>
    </xf>
    <xf numFmtId="0" fontId="6" fillId="0" borderId="11" xfId="33" applyFont="1" applyBorder="1" applyAlignment="1">
      <alignment horizontal="center" vertical="center" shrinkToFit="1"/>
    </xf>
    <xf numFmtId="179" fontId="6" fillId="0" borderId="13" xfId="33" applyNumberFormat="1" applyBorder="1" applyAlignment="1">
      <alignment horizontal="center" vertical="center" wrapText="1"/>
    </xf>
    <xf numFmtId="0" fontId="6" fillId="0" borderId="13" xfId="33" quotePrefix="1" applyFont="1" applyBorder="1" applyAlignment="1">
      <alignment vertical="center" wrapText="1"/>
    </xf>
    <xf numFmtId="0" fontId="20" fillId="26" borderId="12" xfId="33" applyFont="1" applyFill="1" applyBorder="1" applyAlignment="1">
      <alignment horizontal="center" vertical="center" wrapText="1"/>
    </xf>
    <xf numFmtId="5" fontId="6" fillId="26" borderId="11" xfId="33" applyNumberFormat="1" applyFont="1" applyFill="1" applyBorder="1" applyAlignment="1">
      <alignment horizontal="center" vertical="center" wrapText="1"/>
    </xf>
    <xf numFmtId="179" fontId="6" fillId="0" borderId="0" xfId="33" applyNumberFormat="1" applyBorder="1" applyAlignment="1">
      <alignment vertical="center" wrapText="1"/>
    </xf>
    <xf numFmtId="0" fontId="20" fillId="0" borderId="11" xfId="33" applyFont="1" applyFill="1" applyBorder="1" applyAlignment="1">
      <alignment horizontal="center" vertical="center" wrapText="1"/>
    </xf>
    <xf numFmtId="38" fontId="0" fillId="0" borderId="11" xfId="43" applyFont="1" applyBorder="1" applyAlignment="1">
      <alignment vertical="center" wrapText="1"/>
    </xf>
    <xf numFmtId="0" fontId="6" fillId="0" borderId="11" xfId="33" applyBorder="1" applyAlignment="1">
      <alignment vertical="center" wrapText="1"/>
    </xf>
    <xf numFmtId="0" fontId="6" fillId="0" borderId="0" xfId="33" applyFont="1" applyBorder="1" applyAlignment="1">
      <alignment horizontal="center" vertical="center" wrapText="1"/>
    </xf>
    <xf numFmtId="176" fontId="6" fillId="0" borderId="11" xfId="33" applyNumberFormat="1" applyBorder="1" applyAlignment="1">
      <alignment horizontal="center" vertical="center" wrapText="1"/>
    </xf>
    <xf numFmtId="178" fontId="21" fillId="0" borderId="11" xfId="33" applyNumberFormat="1" applyFont="1" applyFill="1" applyBorder="1" applyAlignment="1">
      <alignment horizontal="center" vertical="center" shrinkToFit="1"/>
    </xf>
    <xf numFmtId="0" fontId="6" fillId="0" borderId="0" xfId="33" applyAlignment="1">
      <alignment vertical="center" wrapText="1"/>
    </xf>
    <xf numFmtId="178" fontId="21" fillId="0" borderId="0" xfId="33" applyNumberFormat="1" applyFont="1" applyFill="1" applyBorder="1" applyAlignment="1">
      <alignment vertical="center" shrinkToFit="1"/>
    </xf>
    <xf numFmtId="179" fontId="6" fillId="0" borderId="11" xfId="33" applyNumberFormat="1" applyBorder="1" applyAlignment="1">
      <alignment horizontal="center" vertical="center" wrapText="1"/>
    </xf>
    <xf numFmtId="0" fontId="6" fillId="26" borderId="13" xfId="33" applyFont="1" applyFill="1" applyBorder="1" applyAlignment="1">
      <alignment horizontal="center" vertical="center" wrapText="1"/>
    </xf>
    <xf numFmtId="5" fontId="0" fillId="0" borderId="12" xfId="0" applyNumberFormat="1" applyBorder="1" applyAlignment="1">
      <alignment horizontal="center" vertical="center"/>
    </xf>
    <xf numFmtId="5" fontId="0" fillId="0" borderId="13" xfId="0" applyNumberFormat="1" applyBorder="1" applyAlignment="1">
      <alignment horizontal="center" vertical="center"/>
    </xf>
    <xf numFmtId="0" fontId="20" fillId="26" borderId="12" xfId="33" applyFont="1" applyFill="1" applyBorder="1" applyAlignment="1">
      <alignment vertical="center" wrapText="1"/>
    </xf>
    <xf numFmtId="0" fontId="22" fillId="0" borderId="0" xfId="0" applyFont="1">
      <alignment vertical="center"/>
    </xf>
    <xf numFmtId="38" fontId="2" fillId="0" borderId="11" xfId="0" applyNumberFormat="1" applyFont="1" applyBorder="1">
      <alignment vertical="center"/>
    </xf>
    <xf numFmtId="38" fontId="2" fillId="25" borderId="11" xfId="43" applyFont="1" applyFill="1" applyBorder="1">
      <alignment vertical="center"/>
    </xf>
    <xf numFmtId="0" fontId="2" fillId="0" borderId="11" xfId="0" applyFont="1" applyBorder="1">
      <alignment vertical="center"/>
    </xf>
    <xf numFmtId="5" fontId="20" fillId="0" borderId="11" xfId="33" applyNumberFormat="1" applyFont="1" applyFill="1" applyBorder="1" applyAlignment="1">
      <alignment horizontal="center" vertical="center" wrapText="1"/>
    </xf>
    <xf numFmtId="0" fontId="20" fillId="0" borderId="12" xfId="33" applyFont="1" applyBorder="1" applyAlignment="1">
      <alignment horizontal="center" vertical="center" wrapText="1"/>
    </xf>
    <xf numFmtId="0" fontId="20" fillId="0" borderId="13" xfId="33" applyFont="1" applyBorder="1" applyAlignment="1">
      <alignment horizontal="center" vertical="center" wrapText="1"/>
    </xf>
    <xf numFmtId="178" fontId="23" fillId="0" borderId="11" xfId="33" applyNumberFormat="1" applyFont="1" applyFill="1" applyBorder="1" applyAlignment="1">
      <alignment vertical="center" shrinkToFit="1"/>
    </xf>
    <xf numFmtId="5" fontId="2" fillId="0" borderId="12" xfId="0" applyNumberFormat="1" applyFont="1" applyBorder="1" applyAlignment="1">
      <alignment horizontal="center" vertical="center"/>
    </xf>
    <xf numFmtId="178" fontId="23" fillId="0" borderId="11" xfId="33" applyNumberFormat="1" applyFont="1" applyFill="1" applyBorder="1" applyAlignment="1">
      <alignment horizontal="center" vertical="center" shrinkToFit="1"/>
    </xf>
    <xf numFmtId="5" fontId="2" fillId="0" borderId="13" xfId="0" applyNumberFormat="1" applyFont="1" applyBorder="1" applyAlignment="1">
      <alignment horizontal="center" vertical="center"/>
    </xf>
    <xf numFmtId="5" fontId="2" fillId="0" borderId="11" xfId="33" applyNumberFormat="1" applyFont="1" applyBorder="1" applyAlignment="1">
      <alignment horizontal="center" vertical="center" wrapText="1"/>
    </xf>
    <xf numFmtId="0" fontId="24" fillId="27" borderId="11" xfId="0" applyFont="1" applyFill="1" applyBorder="1" applyAlignment="1">
      <alignment horizontal="left" vertical="center" wrapText="1"/>
    </xf>
    <xf numFmtId="0" fontId="24" fillId="27" borderId="11" xfId="0" applyFont="1" applyFill="1" applyBorder="1" applyAlignment="1">
      <alignment horizontal="center" vertical="center" wrapText="1"/>
    </xf>
    <xf numFmtId="0" fontId="24" fillId="27" borderId="11" xfId="0" applyFont="1" applyFill="1" applyBorder="1" applyAlignment="1">
      <alignment vertical="top" wrapText="1"/>
    </xf>
    <xf numFmtId="180" fontId="24" fillId="27" borderId="11" xfId="0" applyNumberFormat="1" applyFont="1" applyFill="1" applyBorder="1" applyAlignment="1">
      <alignment horizontal="center" vertical="center" wrapText="1"/>
    </xf>
    <xf numFmtId="178" fontId="24" fillId="27" borderId="11" xfId="0" applyNumberFormat="1" applyFont="1" applyFill="1" applyBorder="1" applyAlignment="1">
      <alignment horizontal="center" vertical="center" wrapText="1"/>
    </xf>
    <xf numFmtId="0" fontId="24" fillId="27" borderId="14" xfId="0" applyFont="1" applyFill="1" applyBorder="1" applyAlignment="1">
      <alignment horizontal="center" vertical="center" wrapText="1"/>
    </xf>
    <xf numFmtId="0" fontId="24" fillId="27" borderId="15" xfId="0" applyFont="1" applyFill="1" applyBorder="1" applyAlignment="1">
      <alignment horizontal="center" vertical="center" wrapText="1"/>
    </xf>
    <xf numFmtId="0" fontId="24" fillId="27" borderId="12" xfId="0" applyFont="1" applyFill="1" applyBorder="1" applyAlignment="1">
      <alignment horizontal="center" vertical="center" wrapText="1"/>
    </xf>
    <xf numFmtId="0" fontId="24" fillId="27" borderId="11" xfId="0" applyFont="1" applyFill="1" applyBorder="1" applyAlignment="1">
      <alignment horizontal="left" vertical="top" wrapText="1"/>
    </xf>
    <xf numFmtId="0" fontId="24" fillId="27" borderId="16" xfId="0" applyFont="1" applyFill="1" applyBorder="1" applyAlignment="1">
      <alignment horizontal="center" vertical="center" wrapText="1"/>
    </xf>
    <xf numFmtId="0" fontId="24" fillId="27" borderId="13" xfId="0" applyFont="1" applyFill="1" applyBorder="1" applyAlignment="1">
      <alignment horizontal="center" vertical="center" wrapText="1"/>
    </xf>
    <xf numFmtId="181" fontId="24" fillId="27" borderId="11" xfId="0" applyNumberFormat="1" applyFont="1" applyFill="1" applyBorder="1" applyAlignment="1">
      <alignment horizontal="center" vertical="center" wrapText="1"/>
    </xf>
  </cellXfs>
  <cellStyles count="45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標準_20年度収支報告書" xfId="33"/>
    <cellStyle name="良い" xfId="34"/>
    <cellStyle name="見出し 1" xfId="35"/>
    <cellStyle name="見出し 2" xfId="36"/>
    <cellStyle name="見出し 3" xfId="37"/>
    <cellStyle name="見出し 4" xfId="38"/>
    <cellStyle name="計算" xfId="39"/>
    <cellStyle name="説明文" xfId="40"/>
    <cellStyle name="警告文" xfId="41"/>
    <cellStyle name="集計" xfId="42"/>
    <cellStyle name="桁区切り" xfId="43" builtinId="6"/>
    <cellStyle name="パーセント" xfId="44" builtinId="5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7</xdr:col>
      <xdr:colOff>257810</xdr:colOff>
      <xdr:row>17</xdr:row>
      <xdr:rowOff>76835</xdr:rowOff>
    </xdr:from>
    <xdr:to xmlns:xdr="http://schemas.openxmlformats.org/drawingml/2006/spreadsheetDrawing">
      <xdr:col>13</xdr:col>
      <xdr:colOff>486410</xdr:colOff>
      <xdr:row>20</xdr:row>
      <xdr:rowOff>86360</xdr:rowOff>
    </xdr:to>
    <xdr:sp macro="" textlink="">
      <xdr:nvSpPr>
        <xdr:cNvPr id="5277" name="AutoShape 11"/>
        <xdr:cNvSpPr>
          <a:spLocks noChangeArrowheads="1"/>
        </xdr:cNvSpPr>
      </xdr:nvSpPr>
      <xdr:spPr>
        <a:xfrm>
          <a:off x="5248910" y="3753485"/>
          <a:ext cx="3648075" cy="523875"/>
        </a:xfrm>
        <a:prstGeom prst="wedgeRectCallout">
          <a:avLst>
            <a:gd name="adj1" fmla="val 55532"/>
            <a:gd name="adj2" fmla="val -81361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本年分の減価償却総額</a:t>
          </a:r>
        </a:p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（協定参加者別細目表の⑦減価償却費算入額と一致）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7</xdr:col>
      <xdr:colOff>372110</xdr:colOff>
      <xdr:row>7</xdr:row>
      <xdr:rowOff>114935</xdr:rowOff>
    </xdr:from>
    <xdr:to xmlns:xdr="http://schemas.openxmlformats.org/drawingml/2006/spreadsheetDrawing">
      <xdr:col>9</xdr:col>
      <xdr:colOff>600710</xdr:colOff>
      <xdr:row>10</xdr:row>
      <xdr:rowOff>104775</xdr:rowOff>
    </xdr:to>
    <xdr:sp macro="" textlink="">
      <xdr:nvSpPr>
        <xdr:cNvPr id="9434" name="AutoShape 2"/>
        <xdr:cNvSpPr>
          <a:spLocks noChangeArrowheads="1"/>
        </xdr:cNvSpPr>
      </xdr:nvSpPr>
      <xdr:spPr>
        <a:xfrm>
          <a:off x="5429885" y="2143760"/>
          <a:ext cx="1600200" cy="504190"/>
        </a:xfrm>
        <a:prstGeom prst="wedgeRectCallout">
          <a:avLst>
            <a:gd name="adj1" fmla="val -70236"/>
            <a:gd name="adj2" fmla="val 116037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未償却残高が１円になるまで償却</a:t>
          </a:r>
        </a:p>
      </xdr:txBody>
    </xdr:sp>
    <xdr:clientData/>
  </xdr:twoCellAnchor>
  <xdr:twoCellAnchor>
    <xdr:from xmlns:xdr="http://schemas.openxmlformats.org/drawingml/2006/spreadsheetDrawing">
      <xdr:col>7</xdr:col>
      <xdr:colOff>457835</xdr:colOff>
      <xdr:row>15</xdr:row>
      <xdr:rowOff>153035</xdr:rowOff>
    </xdr:from>
    <xdr:to xmlns:xdr="http://schemas.openxmlformats.org/drawingml/2006/spreadsheetDrawing">
      <xdr:col>9</xdr:col>
      <xdr:colOff>562610</xdr:colOff>
      <xdr:row>18</xdr:row>
      <xdr:rowOff>86360</xdr:rowOff>
    </xdr:to>
    <xdr:sp macro="" textlink="">
      <xdr:nvSpPr>
        <xdr:cNvPr id="9435" name="AutoShape 4"/>
        <xdr:cNvSpPr>
          <a:spLocks noChangeArrowheads="1"/>
        </xdr:cNvSpPr>
      </xdr:nvSpPr>
      <xdr:spPr>
        <a:xfrm>
          <a:off x="5515610" y="3553460"/>
          <a:ext cx="1476375" cy="447675"/>
        </a:xfrm>
        <a:prstGeom prst="wedgeRectCallout">
          <a:avLst>
            <a:gd name="adj1" fmla="val -138389"/>
            <a:gd name="adj2" fmla="val -174250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前年の未償却残高から１円を差引く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7</xdr:col>
      <xdr:colOff>104775</xdr:colOff>
      <xdr:row>6</xdr:row>
      <xdr:rowOff>9525</xdr:rowOff>
    </xdr:from>
    <xdr:to xmlns:xdr="http://schemas.openxmlformats.org/drawingml/2006/spreadsheetDrawing">
      <xdr:col>9</xdr:col>
      <xdr:colOff>572135</xdr:colOff>
      <xdr:row>7</xdr:row>
      <xdr:rowOff>162560</xdr:rowOff>
    </xdr:to>
    <xdr:sp macro="" textlink="">
      <xdr:nvSpPr>
        <xdr:cNvPr id="6546" name="AutoShape 2"/>
        <xdr:cNvSpPr>
          <a:spLocks noChangeArrowheads="1"/>
        </xdr:cNvSpPr>
      </xdr:nvSpPr>
      <xdr:spPr>
        <a:xfrm>
          <a:off x="5238750" y="2181225"/>
          <a:ext cx="1838960" cy="324485"/>
        </a:xfrm>
        <a:prstGeom prst="wedgeRectCallout">
          <a:avLst>
            <a:gd name="adj1" fmla="val -53296"/>
            <a:gd name="adj2" fmla="val 193875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0" bIns="0" anchor="ctr" upright="1"/>
        <a:lstStyle/>
        <a:p>
          <a:pPr algn="ctr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取得価格の９５％まで償却</a:t>
          </a:r>
        </a:p>
      </xdr:txBody>
    </xdr:sp>
    <xdr:clientData/>
  </xdr:twoCellAnchor>
  <xdr:twoCellAnchor>
    <xdr:from xmlns:xdr="http://schemas.openxmlformats.org/drawingml/2006/spreadsheetDrawing">
      <xdr:col>7</xdr:col>
      <xdr:colOff>47625</xdr:colOff>
      <xdr:row>40</xdr:row>
      <xdr:rowOff>0</xdr:rowOff>
    </xdr:from>
    <xdr:to xmlns:xdr="http://schemas.openxmlformats.org/drawingml/2006/spreadsheetDrawing">
      <xdr:col>9</xdr:col>
      <xdr:colOff>505460</xdr:colOff>
      <xdr:row>43</xdr:row>
      <xdr:rowOff>86360</xdr:rowOff>
    </xdr:to>
    <xdr:sp macro="" textlink="">
      <xdr:nvSpPr>
        <xdr:cNvPr id="6547" name="AutoShape 3"/>
        <xdr:cNvSpPr>
          <a:spLocks noChangeArrowheads="1"/>
        </xdr:cNvSpPr>
      </xdr:nvSpPr>
      <xdr:spPr>
        <a:xfrm>
          <a:off x="5181600" y="9144000"/>
          <a:ext cx="1829435" cy="600710"/>
        </a:xfrm>
        <a:prstGeom prst="wedgeRectCallout">
          <a:avLst>
            <a:gd name="adj1" fmla="val -107403"/>
            <a:gd name="adj2" fmla="val -84741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0" bIns="0" anchor="ctr" upright="1"/>
        <a:lstStyle/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残り５％を５年間で均等に償却</a:t>
          </a:r>
        </a:p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最後の年は１円を差し引く。</a:t>
          </a:r>
        </a:p>
      </xdr:txBody>
    </xdr:sp>
    <xdr:clientData/>
  </xdr:twoCellAnchor>
  <xdr:twoCellAnchor>
    <xdr:from xmlns:xdr="http://schemas.openxmlformats.org/drawingml/2006/spreadsheetDrawing">
      <xdr:col>7</xdr:col>
      <xdr:colOff>85725</xdr:colOff>
      <xdr:row>29</xdr:row>
      <xdr:rowOff>9525</xdr:rowOff>
    </xdr:from>
    <xdr:to xmlns:xdr="http://schemas.openxmlformats.org/drawingml/2006/spreadsheetDrawing">
      <xdr:col>9</xdr:col>
      <xdr:colOff>552450</xdr:colOff>
      <xdr:row>30</xdr:row>
      <xdr:rowOff>162560</xdr:rowOff>
    </xdr:to>
    <xdr:sp macro="" textlink="">
      <xdr:nvSpPr>
        <xdr:cNvPr id="6548" name="AutoShape 2"/>
        <xdr:cNvSpPr>
          <a:spLocks noChangeArrowheads="1"/>
        </xdr:cNvSpPr>
      </xdr:nvSpPr>
      <xdr:spPr>
        <a:xfrm>
          <a:off x="5219700" y="7267575"/>
          <a:ext cx="1838325" cy="324485"/>
        </a:xfrm>
        <a:prstGeom prst="wedgeRectCallout">
          <a:avLst>
            <a:gd name="adj1" fmla="val -53296"/>
            <a:gd name="adj2" fmla="val 193875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0" bIns="0" anchor="ctr" upright="1"/>
        <a:lstStyle/>
        <a:p>
          <a:pPr algn="ctr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取得価格の９５％まで償却</a:t>
          </a:r>
        </a:p>
      </xdr:txBody>
    </xdr:sp>
    <xdr:clientData/>
  </xdr:twoCellAnchor>
  <xdr:twoCellAnchor>
    <xdr:from xmlns:xdr="http://schemas.openxmlformats.org/drawingml/2006/spreadsheetDrawing">
      <xdr:col>7</xdr:col>
      <xdr:colOff>47625</xdr:colOff>
      <xdr:row>17</xdr:row>
      <xdr:rowOff>124460</xdr:rowOff>
    </xdr:from>
    <xdr:to xmlns:xdr="http://schemas.openxmlformats.org/drawingml/2006/spreadsheetDrawing">
      <xdr:col>9</xdr:col>
      <xdr:colOff>591185</xdr:colOff>
      <xdr:row>21</xdr:row>
      <xdr:rowOff>114935</xdr:rowOff>
    </xdr:to>
    <xdr:sp macro="" textlink="">
      <xdr:nvSpPr>
        <xdr:cNvPr id="6549" name="AutoShape 3"/>
        <xdr:cNvSpPr>
          <a:spLocks noChangeArrowheads="1"/>
        </xdr:cNvSpPr>
      </xdr:nvSpPr>
      <xdr:spPr>
        <a:xfrm>
          <a:off x="5181600" y="4182110"/>
          <a:ext cx="1915160" cy="676275"/>
        </a:xfrm>
        <a:prstGeom prst="wedgeRectCallout">
          <a:avLst>
            <a:gd name="adj1" fmla="val -102403"/>
            <a:gd name="adj2" fmla="val -95741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0" bIns="0" anchor="ctr" upright="1"/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残り５％を５年間で均等に償却。</a:t>
          </a:r>
        </a:p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最後の年は１円を差し引く。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omments" Target="../comments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3.vml" /><Relationship Id="rId4" Type="http://schemas.openxmlformats.org/officeDocument/2006/relationships/comments" Target="../comments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4.vml" /><Relationship Id="rId3" Type="http://schemas.openxmlformats.org/officeDocument/2006/relationships/comments" Target="../comments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vmlDrawing" Target="../drawings/vmlDrawing5.vml" /><Relationship Id="rId3" Type="http://schemas.openxmlformats.org/officeDocument/2006/relationships/comments" Target="../comments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vmlDrawing" Target="../drawings/vmlDrawing6.vml" /><Relationship Id="rId3" Type="http://schemas.openxmlformats.org/officeDocument/2006/relationships/comments" Target="../comments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3"/>
  </sheetPr>
  <dimension ref="A1:P17"/>
  <sheetViews>
    <sheetView tabSelected="1" view="pageBreakPreview" zoomScaleSheetLayoutView="100" workbookViewId="0">
      <selection activeCell="Q28" sqref="Q28:Q29"/>
    </sheetView>
  </sheetViews>
  <sheetFormatPr defaultRowHeight="13.5"/>
  <cols>
    <col min="1" max="1" width="14" customWidth="1"/>
    <col min="2" max="2" width="4.875" customWidth="1"/>
    <col min="3" max="3" width="9.5" bestFit="1" customWidth="1"/>
    <col min="4" max="4" width="10.375" customWidth="1"/>
    <col min="5" max="5" width="11.125" customWidth="1"/>
    <col min="6" max="6" width="10.125" customWidth="1"/>
    <col min="7" max="7" width="5.5" customWidth="1"/>
    <col min="8" max="8" width="7.375" customWidth="1"/>
    <col min="9" max="9" width="4.75" customWidth="1"/>
    <col min="10" max="10" width="4.875" customWidth="1"/>
    <col min="11" max="11" width="8.875" customWidth="1"/>
    <col min="12" max="12" width="8.75" customWidth="1"/>
    <col min="13" max="13" width="10.25" customWidth="1"/>
    <col min="14" max="14" width="6.75" customWidth="1"/>
    <col min="15" max="15" width="9.625" customWidth="1"/>
    <col min="16" max="16" width="11.25" customWidth="1"/>
    <col min="17" max="17" width="8.5" customWidth="1"/>
    <col min="18" max="18" width="7.375" customWidth="1"/>
    <col min="19" max="19" width="8.25" customWidth="1"/>
  </cols>
  <sheetData>
    <row r="1" spans="1:16">
      <c r="A1" s="1" t="s">
        <v>2</v>
      </c>
      <c r="B1" s="1"/>
      <c r="C1" s="1"/>
      <c r="D1" s="1"/>
      <c r="F1" s="1" t="s">
        <v>7</v>
      </c>
      <c r="G1" s="1"/>
      <c r="H1" s="9"/>
    </row>
    <row r="2" spans="1:16" ht="46.5" customHeight="1">
      <c r="A2" s="2" t="s">
        <v>11</v>
      </c>
      <c r="B2" s="2" t="s">
        <v>13</v>
      </c>
      <c r="C2" s="2" t="s">
        <v>12</v>
      </c>
      <c r="D2" s="2" t="s">
        <v>9</v>
      </c>
      <c r="E2" s="2" t="s">
        <v>1</v>
      </c>
      <c r="F2" s="2" t="s">
        <v>14</v>
      </c>
      <c r="G2" s="2" t="s">
        <v>15</v>
      </c>
      <c r="H2" s="2" t="s">
        <v>16</v>
      </c>
      <c r="I2" s="11" t="s">
        <v>20</v>
      </c>
      <c r="J2" s="12"/>
      <c r="K2" s="2" t="s">
        <v>21</v>
      </c>
      <c r="L2" s="2" t="s">
        <v>18</v>
      </c>
      <c r="M2" s="2" t="s">
        <v>23</v>
      </c>
      <c r="N2" s="2" t="s">
        <v>24</v>
      </c>
      <c r="O2" s="2" t="s">
        <v>27</v>
      </c>
      <c r="P2" s="2" t="s">
        <v>29</v>
      </c>
    </row>
    <row r="3" spans="1:16">
      <c r="A3" s="3" t="s">
        <v>30</v>
      </c>
      <c r="B3" s="4">
        <v>1</v>
      </c>
      <c r="C3" s="5">
        <v>38930</v>
      </c>
      <c r="D3" s="6">
        <v>2000000</v>
      </c>
      <c r="E3" s="7">
        <f>D3*0.9</f>
        <v>1800000</v>
      </c>
      <c r="F3" s="8" t="s">
        <v>32</v>
      </c>
      <c r="G3" s="4">
        <v>5</v>
      </c>
      <c r="H3" s="10">
        <f>IF(G3="","",VLOOKUP(G3,'耐用年数、償却率'!A6:G19,2))</f>
        <v>0.2</v>
      </c>
      <c r="I3" s="4">
        <v>12</v>
      </c>
      <c r="J3" s="13" t="s">
        <v>5</v>
      </c>
      <c r="K3" s="6">
        <v>0</v>
      </c>
      <c r="L3" s="4"/>
      <c r="M3" s="7">
        <v>0</v>
      </c>
      <c r="N3" s="14">
        <v>1</v>
      </c>
      <c r="O3" s="7">
        <f>IF(D3="","",INT(N3*M3))</f>
        <v>0</v>
      </c>
      <c r="P3" s="6">
        <v>1</v>
      </c>
    </row>
    <row r="4" spans="1:16">
      <c r="A4" s="3" t="s">
        <v>36</v>
      </c>
      <c r="B4" s="4">
        <v>1</v>
      </c>
      <c r="C4" s="5">
        <v>39036</v>
      </c>
      <c r="D4" s="6">
        <v>2000000</v>
      </c>
      <c r="E4" s="7">
        <f>D4*0.9</f>
        <v>1800000</v>
      </c>
      <c r="F4" s="8" t="s">
        <v>32</v>
      </c>
      <c r="G4" s="4">
        <v>5</v>
      </c>
      <c r="H4" s="10">
        <f>IF(G4="","",VLOOKUP(G4,'耐用年数、償却率'!A7:G20,2))</f>
        <v>0.2</v>
      </c>
      <c r="I4" s="4">
        <v>12</v>
      </c>
      <c r="J4" s="13" t="s">
        <v>5</v>
      </c>
      <c r="K4" s="4">
        <v>0</v>
      </c>
      <c r="L4" s="4"/>
      <c r="M4" s="7">
        <v>0</v>
      </c>
      <c r="N4" s="14">
        <v>1</v>
      </c>
      <c r="O4" s="7">
        <f>IF(D4="","",INT(N4*M4))</f>
        <v>0</v>
      </c>
      <c r="P4" s="6">
        <v>1</v>
      </c>
    </row>
    <row r="5" spans="1:16">
      <c r="A5" s="3"/>
      <c r="B5" s="4"/>
      <c r="C5" s="4"/>
      <c r="D5" s="6"/>
      <c r="E5" s="7">
        <f>D5*0.9</f>
        <v>0</v>
      </c>
      <c r="F5" s="8" t="s">
        <v>32</v>
      </c>
      <c r="G5" s="4"/>
      <c r="H5" s="10" t="str">
        <f>IF(G5="","",VLOOKUP(G5,'耐用年数、償却率'!A8:G21,2))</f>
        <v/>
      </c>
      <c r="I5" s="4"/>
      <c r="J5" s="13" t="s">
        <v>5</v>
      </c>
      <c r="K5" s="4"/>
      <c r="L5" s="4"/>
      <c r="M5" s="7" t="str">
        <f>IF(D5="","",L5+K5)</f>
        <v/>
      </c>
      <c r="N5" s="14"/>
      <c r="O5" s="7" t="str">
        <f>IF(D5="","",INT(N5*M5))</f>
        <v/>
      </c>
      <c r="P5" s="4"/>
    </row>
    <row r="6" spans="1:16">
      <c r="A6" s="3"/>
      <c r="B6" s="4"/>
      <c r="C6" s="4"/>
      <c r="D6" s="6"/>
      <c r="E6" s="7">
        <f>D6*0.9</f>
        <v>0</v>
      </c>
      <c r="F6" s="8" t="s">
        <v>32</v>
      </c>
      <c r="G6" s="4"/>
      <c r="H6" s="10" t="str">
        <f>IF(G6="","",VLOOKUP(G6,'耐用年数、償却率'!A9:G22,2))</f>
        <v/>
      </c>
      <c r="I6" s="4"/>
      <c r="J6" s="13" t="s">
        <v>5</v>
      </c>
      <c r="K6" s="4"/>
      <c r="L6" s="4"/>
      <c r="M6" s="7" t="str">
        <f>IF(D6="","",L6+K6)</f>
        <v/>
      </c>
      <c r="N6" s="14"/>
      <c r="O6" s="7" t="str">
        <f>IF(D6="","",INT(N6*M6))</f>
        <v/>
      </c>
      <c r="P6" s="4"/>
    </row>
    <row r="7" spans="1:16">
      <c r="A7" s="3" t="s">
        <v>37</v>
      </c>
      <c r="B7" s="4"/>
      <c r="C7" s="4"/>
      <c r="D7" s="6">
        <f>SUM(D3:D6)</f>
        <v>4000000</v>
      </c>
      <c r="E7" s="4"/>
      <c r="F7" s="4"/>
      <c r="G7" s="4"/>
      <c r="H7" s="4"/>
      <c r="I7" s="4"/>
      <c r="J7" s="4"/>
      <c r="K7" s="6">
        <f>SUM(K3:K6)</f>
        <v>0</v>
      </c>
      <c r="L7" s="4"/>
      <c r="M7" s="6">
        <f>SUM(M3:M6)</f>
        <v>0</v>
      </c>
      <c r="N7" s="4"/>
      <c r="O7" s="6">
        <f>SUM(O3:O6)</f>
        <v>0</v>
      </c>
      <c r="P7" s="4"/>
    </row>
    <row r="8" spans="1:16"/>
    <row r="9" spans="1:16">
      <c r="A9" s="1" t="s">
        <v>6</v>
      </c>
      <c r="B9" s="1"/>
      <c r="C9" s="1"/>
      <c r="D9" s="1"/>
    </row>
    <row r="10" spans="1:16" ht="40.5">
      <c r="A10" s="2" t="s">
        <v>11</v>
      </c>
      <c r="B10" s="2" t="s">
        <v>13</v>
      </c>
      <c r="C10" s="2" t="s">
        <v>12</v>
      </c>
      <c r="D10" s="2" t="s">
        <v>9</v>
      </c>
      <c r="E10" s="2" t="s">
        <v>1</v>
      </c>
      <c r="F10" s="2" t="s">
        <v>14</v>
      </c>
      <c r="G10" s="2" t="s">
        <v>15</v>
      </c>
      <c r="H10" s="2" t="s">
        <v>16</v>
      </c>
      <c r="I10" s="11" t="s">
        <v>20</v>
      </c>
      <c r="J10" s="12"/>
      <c r="K10" s="2" t="s">
        <v>21</v>
      </c>
      <c r="L10" s="2" t="s">
        <v>18</v>
      </c>
      <c r="M10" s="2" t="s">
        <v>23</v>
      </c>
      <c r="N10" s="2" t="s">
        <v>24</v>
      </c>
      <c r="O10" s="2" t="s">
        <v>27</v>
      </c>
      <c r="P10" s="2" t="s">
        <v>29</v>
      </c>
    </row>
    <row r="11" spans="1:16">
      <c r="A11" s="3" t="s">
        <v>38</v>
      </c>
      <c r="B11" s="4">
        <v>1</v>
      </c>
      <c r="C11" s="5">
        <v>41197</v>
      </c>
      <c r="D11" s="6">
        <v>2700000</v>
      </c>
      <c r="E11" s="6">
        <v>2700000</v>
      </c>
      <c r="F11" s="3" t="s">
        <v>17</v>
      </c>
      <c r="G11" s="4">
        <v>7</v>
      </c>
      <c r="H11" s="4">
        <v>0.14299999999999999</v>
      </c>
      <c r="I11" s="4">
        <v>12</v>
      </c>
      <c r="J11" s="13" t="s">
        <v>5</v>
      </c>
      <c r="K11" s="7">
        <f>IF(D11="","",E11*H11*I11/12)</f>
        <v>386099.99999999994</v>
      </c>
      <c r="L11" s="4"/>
      <c r="M11" s="7">
        <f>IF(D11="","",L11+K11)</f>
        <v>386099.99999999994</v>
      </c>
      <c r="N11" s="14">
        <v>1</v>
      </c>
      <c r="O11" s="7">
        <f>IF(D11="","",INT(N11*M11))</f>
        <v>386100</v>
      </c>
      <c r="P11" s="6">
        <v>286875</v>
      </c>
    </row>
    <row r="12" spans="1:16">
      <c r="A12" s="3"/>
      <c r="B12" s="4"/>
      <c r="C12" s="5"/>
      <c r="D12" s="6"/>
      <c r="E12" s="6"/>
      <c r="F12" s="3" t="s">
        <v>17</v>
      </c>
      <c r="G12" s="4"/>
      <c r="H12" s="4"/>
      <c r="I12" s="4"/>
      <c r="J12" s="13" t="s">
        <v>5</v>
      </c>
      <c r="K12" s="7" t="str">
        <f>IF(D12="","",E12*H12*I12/12)</f>
        <v/>
      </c>
      <c r="L12" s="4"/>
      <c r="M12" s="7" t="str">
        <f>IF(D12="","",L12+K12)</f>
        <v/>
      </c>
      <c r="N12" s="14"/>
      <c r="O12" s="7" t="str">
        <f>IF(D12="","",INT(N12*M12))</f>
        <v/>
      </c>
      <c r="P12" s="6"/>
    </row>
    <row r="13" spans="1:16">
      <c r="A13" s="3"/>
      <c r="B13" s="4"/>
      <c r="C13" s="5"/>
      <c r="D13" s="6"/>
      <c r="E13" s="6"/>
      <c r="F13" s="3" t="s">
        <v>17</v>
      </c>
      <c r="G13" s="4"/>
      <c r="H13" s="4"/>
      <c r="I13" s="4"/>
      <c r="J13" s="13" t="s">
        <v>5</v>
      </c>
      <c r="K13" s="7" t="str">
        <f>IF(D13="","",E13*H13*I13/12)</f>
        <v/>
      </c>
      <c r="L13" s="4"/>
      <c r="M13" s="7" t="str">
        <f>IF(D13="","",L13+K13)</f>
        <v/>
      </c>
      <c r="N13" s="14"/>
      <c r="O13" s="7" t="str">
        <f>IF(D13="","",INT(N13*M13))</f>
        <v/>
      </c>
      <c r="P13" s="6"/>
    </row>
    <row r="14" spans="1:16">
      <c r="A14" s="3"/>
      <c r="B14" s="4"/>
      <c r="C14" s="4"/>
      <c r="D14" s="4"/>
      <c r="E14" s="4"/>
      <c r="F14" s="3" t="s">
        <v>17</v>
      </c>
      <c r="G14" s="4"/>
      <c r="H14" s="4"/>
      <c r="I14" s="4"/>
      <c r="J14" s="13" t="s">
        <v>5</v>
      </c>
      <c r="K14" s="7"/>
      <c r="L14" s="4"/>
      <c r="M14" s="7" t="str">
        <f>IF(D14="","",L14+K14)</f>
        <v/>
      </c>
      <c r="N14" s="4"/>
      <c r="O14" s="7" t="str">
        <f>IF(D14="","",INT(N14*M14))</f>
        <v/>
      </c>
      <c r="P14" s="4"/>
    </row>
    <row r="15" spans="1:16">
      <c r="A15" s="3" t="s">
        <v>37</v>
      </c>
      <c r="B15" s="4"/>
      <c r="C15" s="4"/>
      <c r="D15" s="6">
        <f>SUM(D11:D14)</f>
        <v>2700000</v>
      </c>
      <c r="E15" s="4"/>
      <c r="F15" s="4"/>
      <c r="G15" s="4"/>
      <c r="H15" s="4"/>
      <c r="I15" s="4"/>
      <c r="J15" s="4"/>
      <c r="K15" s="6">
        <f>SUM(K11:K14)</f>
        <v>386099.99999999994</v>
      </c>
      <c r="L15" s="4"/>
      <c r="M15" s="6">
        <f>SUM(M11:M14)</f>
        <v>386099.99999999994</v>
      </c>
      <c r="N15" s="4"/>
      <c r="O15" s="6">
        <f>SUM(O11:O14)</f>
        <v>386100</v>
      </c>
      <c r="P15" s="4"/>
    </row>
    <row r="16" spans="1:16"/>
    <row r="17" spans="1:16">
      <c r="A17" s="3" t="s">
        <v>31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7">
        <v>386100</v>
      </c>
      <c r="P17" s="4"/>
    </row>
  </sheetData>
  <mergeCells count="5">
    <mergeCell ref="A1:D1"/>
    <mergeCell ref="F1:G1"/>
    <mergeCell ref="I2:J2"/>
    <mergeCell ref="A9:D9"/>
    <mergeCell ref="I10:J10"/>
  </mergeCells>
  <phoneticPr fontId="19"/>
  <dataValidations count="1">
    <dataValidation imeMode="on" allowBlank="1" showDropDown="0" showInputMessage="1" showErrorMessage="1" sqref="A10:P10 T2:IV2 A2:P2"/>
  </dataValidations>
  <pageMargins left="0.53" right="0.33" top="0.98399999999999999" bottom="0.98399999999999999" header="0.51200000000000001" footer="0.51200000000000001"/>
  <pageSetup paperSize="9" scale="91" fitToWidth="1" fitToHeight="1" orientation="landscape" usePrinterDefaults="1" r:id="rId1"/>
  <headerFooter alignWithMargins="0">
    <oddHeader>&amp;L&amp;"ＭＳ Ｐゴシック,太字"&amp;14&amp;A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3"/>
  </sheetPr>
  <dimension ref="A1:H17"/>
  <sheetViews>
    <sheetView workbookViewId="0">
      <selection activeCell="Q28" sqref="Q28:Q29"/>
    </sheetView>
  </sheetViews>
  <sheetFormatPr defaultRowHeight="13.5"/>
  <cols>
    <col min="1" max="1" width="11.75" customWidth="1"/>
    <col min="2" max="2" width="12.5" customWidth="1"/>
    <col min="3" max="3" width="9.375" customWidth="1"/>
    <col min="4" max="4" width="5.125" customWidth="1"/>
    <col min="5" max="5" width="5.875" customWidth="1"/>
    <col min="6" max="6" width="10.5" customWidth="1"/>
    <col min="7" max="7" width="11.25" customWidth="1"/>
  </cols>
  <sheetData>
    <row r="1" spans="1:8" ht="23.25" customHeight="1">
      <c r="A1" s="15" t="s">
        <v>40</v>
      </c>
      <c r="B1" s="15"/>
      <c r="C1" s="15"/>
      <c r="D1" s="15"/>
      <c r="E1" s="15"/>
      <c r="F1" s="15"/>
      <c r="G1" s="36"/>
    </row>
    <row r="2" spans="1:8" ht="27">
      <c r="A2" s="16" t="s">
        <v>42</v>
      </c>
      <c r="B2" s="19" t="s">
        <v>38</v>
      </c>
      <c r="C2" s="19"/>
      <c r="D2" s="19"/>
      <c r="E2" s="19"/>
      <c r="F2" s="30" t="s">
        <v>43</v>
      </c>
      <c r="G2" s="37">
        <v>41197</v>
      </c>
    </row>
    <row r="3" spans="1:8" ht="27" customHeight="1">
      <c r="A3" s="16" t="s">
        <v>9</v>
      </c>
      <c r="B3" s="20">
        <v>2700000</v>
      </c>
      <c r="C3" s="16" t="s">
        <v>15</v>
      </c>
      <c r="D3" s="26">
        <v>7</v>
      </c>
      <c r="E3" s="28"/>
      <c r="F3" s="31" t="s">
        <v>16</v>
      </c>
      <c r="G3" s="38">
        <f>VLOOKUP(D3,'耐用年数、償却率'!$A$6:$G$19,4)</f>
        <v>0.14299999999999999</v>
      </c>
      <c r="H3" s="40"/>
    </row>
    <row r="4" spans="1:8" ht="13.5" customHeight="1">
      <c r="C4" s="23"/>
      <c r="F4" s="32"/>
      <c r="G4" s="39"/>
    </row>
    <row r="5" spans="1:8" ht="42" customHeight="1">
      <c r="A5" s="17" t="s">
        <v>33</v>
      </c>
      <c r="B5" s="21" t="s">
        <v>44</v>
      </c>
      <c r="C5" s="20" t="s">
        <v>16</v>
      </c>
      <c r="D5" s="27" t="s">
        <v>45</v>
      </c>
      <c r="E5" s="27"/>
      <c r="F5" s="33" t="s">
        <v>35</v>
      </c>
      <c r="G5" s="33" t="s">
        <v>29</v>
      </c>
    </row>
    <row r="6" spans="1:8">
      <c r="A6" s="18" t="s">
        <v>8</v>
      </c>
      <c r="B6" s="22">
        <f t="shared" ref="B6:B13" si="0">$B$3</f>
        <v>2700000</v>
      </c>
      <c r="C6" s="24">
        <f t="shared" ref="C6:C13" si="1">$G$3</f>
        <v>0.14299999999999999</v>
      </c>
      <c r="D6" s="25">
        <v>3</v>
      </c>
      <c r="E6" s="29" t="s">
        <v>19</v>
      </c>
      <c r="F6" s="34">
        <f t="shared" ref="F6:F12" si="2">B6*C6*D6/12</f>
        <v>96524.999999999985</v>
      </c>
      <c r="G6" s="22">
        <f>B3-F6</f>
        <v>2603475</v>
      </c>
    </row>
    <row r="7" spans="1:8">
      <c r="A7" s="18" t="s">
        <v>46</v>
      </c>
      <c r="B7" s="22">
        <f t="shared" si="0"/>
        <v>2700000</v>
      </c>
      <c r="C7" s="24">
        <f t="shared" si="1"/>
        <v>0.14299999999999999</v>
      </c>
      <c r="D7" s="25">
        <v>12</v>
      </c>
      <c r="E7" s="29" t="s">
        <v>19</v>
      </c>
      <c r="F7" s="34">
        <f t="shared" si="2"/>
        <v>386099.99999999994</v>
      </c>
      <c r="G7" s="22">
        <f t="shared" ref="G7:G13" si="3">G6-F7</f>
        <v>2217375</v>
      </c>
    </row>
    <row r="8" spans="1:8">
      <c r="A8" s="18" t="s">
        <v>47</v>
      </c>
      <c r="B8" s="22">
        <f t="shared" si="0"/>
        <v>2700000</v>
      </c>
      <c r="C8" s="24">
        <f t="shared" si="1"/>
        <v>0.14299999999999999</v>
      </c>
      <c r="D8" s="25">
        <v>12</v>
      </c>
      <c r="E8" s="29" t="s">
        <v>19</v>
      </c>
      <c r="F8" s="34">
        <f t="shared" si="2"/>
        <v>386099.99999999994</v>
      </c>
      <c r="G8" s="22">
        <f t="shared" si="3"/>
        <v>1831275</v>
      </c>
    </row>
    <row r="9" spans="1:8">
      <c r="A9" s="18" t="s">
        <v>50</v>
      </c>
      <c r="B9" s="22">
        <f t="shared" si="0"/>
        <v>2700000</v>
      </c>
      <c r="C9" s="24">
        <f t="shared" si="1"/>
        <v>0.14299999999999999</v>
      </c>
      <c r="D9" s="25">
        <v>12</v>
      </c>
      <c r="E9" s="29" t="s">
        <v>19</v>
      </c>
      <c r="F9" s="34">
        <f t="shared" si="2"/>
        <v>386099.99999999994</v>
      </c>
      <c r="G9" s="22">
        <f t="shared" si="3"/>
        <v>1445175</v>
      </c>
    </row>
    <row r="10" spans="1:8">
      <c r="A10" s="18" t="s">
        <v>54</v>
      </c>
      <c r="B10" s="22">
        <f t="shared" si="0"/>
        <v>2700000</v>
      </c>
      <c r="C10" s="24">
        <f t="shared" si="1"/>
        <v>0.14299999999999999</v>
      </c>
      <c r="D10" s="25">
        <v>12</v>
      </c>
      <c r="E10" s="29" t="s">
        <v>19</v>
      </c>
      <c r="F10" s="34">
        <f t="shared" si="2"/>
        <v>386099.99999999994</v>
      </c>
      <c r="G10" s="22">
        <f t="shared" si="3"/>
        <v>1059075</v>
      </c>
    </row>
    <row r="11" spans="1:8">
      <c r="A11" s="18" t="s">
        <v>55</v>
      </c>
      <c r="B11" s="22">
        <f t="shared" si="0"/>
        <v>2700000</v>
      </c>
      <c r="C11" s="24">
        <f t="shared" si="1"/>
        <v>0.14299999999999999</v>
      </c>
      <c r="D11" s="25">
        <v>12</v>
      </c>
      <c r="E11" s="29" t="s">
        <v>19</v>
      </c>
      <c r="F11" s="34">
        <f t="shared" si="2"/>
        <v>386099.99999999994</v>
      </c>
      <c r="G11" s="22">
        <f t="shared" si="3"/>
        <v>672975</v>
      </c>
    </row>
    <row r="12" spans="1:8">
      <c r="A12" s="18" t="s">
        <v>39</v>
      </c>
      <c r="B12" s="22">
        <f t="shared" si="0"/>
        <v>2700000</v>
      </c>
      <c r="C12" s="24">
        <f t="shared" si="1"/>
        <v>0.14299999999999999</v>
      </c>
      <c r="D12" s="25">
        <v>12</v>
      </c>
      <c r="E12" s="29" t="s">
        <v>19</v>
      </c>
      <c r="F12" s="34">
        <f t="shared" si="2"/>
        <v>386099.99999999994</v>
      </c>
      <c r="G12" s="22">
        <f t="shared" si="3"/>
        <v>286875.00000000006</v>
      </c>
    </row>
    <row r="13" spans="1:8">
      <c r="A13" s="18" t="s">
        <v>26</v>
      </c>
      <c r="B13" s="22">
        <f t="shared" si="0"/>
        <v>2700000</v>
      </c>
      <c r="C13" s="24">
        <f t="shared" si="1"/>
        <v>0.14299999999999999</v>
      </c>
      <c r="D13" s="25">
        <v>9</v>
      </c>
      <c r="E13" s="29" t="s">
        <v>19</v>
      </c>
      <c r="F13" s="34">
        <v>286874</v>
      </c>
      <c r="G13" s="22">
        <f t="shared" si="3"/>
        <v>1.0000000000582077</v>
      </c>
    </row>
    <row r="14" spans="1:8">
      <c r="A14" s="18" t="s">
        <v>28</v>
      </c>
      <c r="B14" s="22"/>
      <c r="C14" s="24"/>
      <c r="D14" s="25"/>
      <c r="E14" s="29" t="s">
        <v>19</v>
      </c>
      <c r="F14" s="34"/>
      <c r="G14" s="22"/>
    </row>
    <row r="15" spans="1:8">
      <c r="A15" s="18" t="s">
        <v>57</v>
      </c>
      <c r="B15" s="22"/>
      <c r="C15" s="25"/>
      <c r="D15" s="25"/>
      <c r="E15" s="29" t="s">
        <v>19</v>
      </c>
      <c r="F15" s="35"/>
      <c r="G15" s="22"/>
    </row>
    <row r="16" spans="1:8">
      <c r="A16" s="18" t="s">
        <v>48</v>
      </c>
      <c r="B16" s="22"/>
      <c r="C16" s="25"/>
      <c r="D16" s="25"/>
      <c r="E16" s="29" t="s">
        <v>19</v>
      </c>
      <c r="F16" s="35"/>
      <c r="G16" s="22"/>
    </row>
    <row r="17" spans="1:7">
      <c r="A17" s="18" t="s">
        <v>41</v>
      </c>
      <c r="B17" s="22"/>
      <c r="C17" s="25"/>
      <c r="D17" s="25"/>
      <c r="E17" s="29" t="s">
        <v>19</v>
      </c>
      <c r="F17" s="35"/>
      <c r="G17" s="22"/>
    </row>
  </sheetData>
  <mergeCells count="4">
    <mergeCell ref="A1:F1"/>
    <mergeCell ref="B2:E2"/>
    <mergeCell ref="D3:E3"/>
    <mergeCell ref="D5:E5"/>
  </mergeCells>
  <phoneticPr fontId="19"/>
  <dataValidations count="1">
    <dataValidation imeMode="on" allowBlank="1" showDropDown="0" showInputMessage="1" showErrorMessage="1" sqref="D5 A6:A17"/>
  </dataValidations>
  <pageMargins left="0.6" right="0.44" top="0.98399999999999999" bottom="0.98399999999999999" header="0.51200000000000001" footer="0.51200000000000001"/>
  <pageSetup paperSize="9" fitToWidth="1" fitToHeight="1" orientation="portrait" usePrinterDefaults="1" r:id="rId1"/>
  <headerFooter alignWithMargins="0">
    <oddHeader>&amp;L&amp;"ＭＳ Ｐゴシック,太字"&amp;14&amp;A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3"/>
  </sheetPr>
  <dimension ref="A1:G42"/>
  <sheetViews>
    <sheetView workbookViewId="0">
      <selection activeCell="Q28" sqref="Q28:Q29"/>
    </sheetView>
  </sheetViews>
  <sheetFormatPr defaultRowHeight="13.5"/>
  <cols>
    <col min="1" max="1" width="11.75" customWidth="1"/>
    <col min="2" max="2" width="12.5" customWidth="1"/>
    <col min="3" max="3" width="10.25" customWidth="1"/>
    <col min="4" max="4" width="5.125" customWidth="1"/>
    <col min="5" max="5" width="5.875" customWidth="1"/>
    <col min="6" max="6" width="10.625" customWidth="1"/>
    <col min="7" max="7" width="11.25" customWidth="1"/>
    <col min="10" max="10" width="8.375" customWidth="1"/>
  </cols>
  <sheetData>
    <row r="1" spans="1:7" ht="23.25" customHeight="1">
      <c r="A1" s="15" t="s">
        <v>10</v>
      </c>
      <c r="B1" s="15"/>
      <c r="C1" s="15"/>
      <c r="D1" s="15"/>
      <c r="E1" s="15"/>
      <c r="F1" s="15"/>
      <c r="G1" s="36"/>
    </row>
    <row r="2" spans="1:7" ht="27">
      <c r="A2" s="16" t="s">
        <v>42</v>
      </c>
      <c r="B2" s="19" t="s">
        <v>30</v>
      </c>
      <c r="C2" s="19"/>
      <c r="D2" s="19"/>
      <c r="E2" s="19"/>
      <c r="F2" s="45" t="s">
        <v>43</v>
      </c>
      <c r="G2" s="37">
        <v>38930</v>
      </c>
    </row>
    <row r="3" spans="1:7" ht="38.25" customHeight="1">
      <c r="A3" s="16" t="s">
        <v>9</v>
      </c>
      <c r="B3" s="20">
        <v>2000000</v>
      </c>
      <c r="C3" s="42" t="s">
        <v>58</v>
      </c>
      <c r="D3" s="43">
        <f>B3*0.95</f>
        <v>1900000</v>
      </c>
      <c r="E3" s="44"/>
      <c r="F3" s="16" t="s">
        <v>25</v>
      </c>
      <c r="G3" s="20">
        <f>B3*0.05</f>
        <v>100000</v>
      </c>
    </row>
    <row r="4" spans="1:7" ht="27" customHeight="1">
      <c r="A4" s="16" t="s">
        <v>15</v>
      </c>
      <c r="B4" s="41">
        <v>5</v>
      </c>
      <c r="C4" s="31" t="s">
        <v>16</v>
      </c>
      <c r="D4" s="38">
        <f>VLOOKUP(B4,'耐用年数、償却率'!$A$6:$G$19,2)</f>
        <v>0.2</v>
      </c>
      <c r="E4" s="38"/>
      <c r="F4" s="32"/>
      <c r="G4" s="39"/>
    </row>
    <row r="5" spans="1:7" ht="42" customHeight="1">
      <c r="A5" s="17" t="s">
        <v>33</v>
      </c>
      <c r="B5" s="21" t="s">
        <v>44</v>
      </c>
      <c r="C5" s="20" t="s">
        <v>16</v>
      </c>
      <c r="D5" s="27" t="s">
        <v>45</v>
      </c>
      <c r="E5" s="27"/>
      <c r="F5" s="33" t="s">
        <v>35</v>
      </c>
      <c r="G5" s="33" t="s">
        <v>29</v>
      </c>
    </row>
    <row r="6" spans="1:7">
      <c r="A6" s="18" t="s">
        <v>8</v>
      </c>
      <c r="B6" s="22">
        <f t="shared" ref="B6:B11" si="0">$B$3*0.9</f>
        <v>1800000</v>
      </c>
      <c r="C6" s="24">
        <f t="shared" ref="C6:C11" si="1">$D$4</f>
        <v>0.2</v>
      </c>
      <c r="D6" s="25">
        <v>5</v>
      </c>
      <c r="E6" s="29" t="s">
        <v>19</v>
      </c>
      <c r="F6" s="34">
        <f>B6*C6*D6/12</f>
        <v>150000</v>
      </c>
      <c r="G6" s="22">
        <f>B3-F6</f>
        <v>1850000</v>
      </c>
    </row>
    <row r="7" spans="1:7">
      <c r="A7" s="18" t="s">
        <v>46</v>
      </c>
      <c r="B7" s="22">
        <f t="shared" si="0"/>
        <v>1800000</v>
      </c>
      <c r="C7" s="24">
        <f t="shared" si="1"/>
        <v>0.2</v>
      </c>
      <c r="D7" s="25">
        <v>12</v>
      </c>
      <c r="E7" s="29" t="s">
        <v>19</v>
      </c>
      <c r="F7" s="34">
        <f>B7*C7*D7/12</f>
        <v>360000</v>
      </c>
      <c r="G7" s="22">
        <f t="shared" ref="G7:G16" si="2">G6-F7</f>
        <v>1490000</v>
      </c>
    </row>
    <row r="8" spans="1:7">
      <c r="A8" s="18" t="s">
        <v>47</v>
      </c>
      <c r="B8" s="22">
        <f t="shared" si="0"/>
        <v>1800000</v>
      </c>
      <c r="C8" s="24">
        <f t="shared" si="1"/>
        <v>0.2</v>
      </c>
      <c r="D8" s="25">
        <v>12</v>
      </c>
      <c r="E8" s="29" t="s">
        <v>19</v>
      </c>
      <c r="F8" s="34">
        <f>B8*C8*D8/12</f>
        <v>360000</v>
      </c>
      <c r="G8" s="22">
        <f t="shared" si="2"/>
        <v>1130000</v>
      </c>
    </row>
    <row r="9" spans="1:7">
      <c r="A9" s="18" t="s">
        <v>50</v>
      </c>
      <c r="B9" s="22">
        <f t="shared" si="0"/>
        <v>1800000</v>
      </c>
      <c r="C9" s="24">
        <f t="shared" si="1"/>
        <v>0.2</v>
      </c>
      <c r="D9" s="25">
        <v>12</v>
      </c>
      <c r="E9" s="29" t="s">
        <v>19</v>
      </c>
      <c r="F9" s="34">
        <f>B9*C9*D9/12</f>
        <v>360000</v>
      </c>
      <c r="G9" s="22">
        <f t="shared" si="2"/>
        <v>770000</v>
      </c>
    </row>
    <row r="10" spans="1:7">
      <c r="A10" s="18" t="s">
        <v>54</v>
      </c>
      <c r="B10" s="22">
        <f t="shared" si="0"/>
        <v>1800000</v>
      </c>
      <c r="C10" s="24">
        <f t="shared" si="1"/>
        <v>0.2</v>
      </c>
      <c r="D10" s="25">
        <v>12</v>
      </c>
      <c r="E10" s="29" t="s">
        <v>19</v>
      </c>
      <c r="F10" s="34">
        <f>B10*C10*D10/12</f>
        <v>360000</v>
      </c>
      <c r="G10" s="22">
        <f t="shared" si="2"/>
        <v>410000</v>
      </c>
    </row>
    <row r="11" spans="1:7">
      <c r="A11" s="18" t="s">
        <v>55</v>
      </c>
      <c r="B11" s="22">
        <f t="shared" si="0"/>
        <v>1800000</v>
      </c>
      <c r="C11" s="24">
        <f t="shared" si="1"/>
        <v>0.2</v>
      </c>
      <c r="D11" s="25">
        <v>12</v>
      </c>
      <c r="E11" s="29" t="s">
        <v>19</v>
      </c>
      <c r="F11" s="34">
        <v>310000</v>
      </c>
      <c r="G11" s="22">
        <f t="shared" si="2"/>
        <v>100000</v>
      </c>
    </row>
    <row r="12" spans="1:7">
      <c r="A12" s="18" t="s">
        <v>39</v>
      </c>
      <c r="B12" s="22"/>
      <c r="C12" s="24"/>
      <c r="D12" s="25">
        <v>12</v>
      </c>
      <c r="E12" s="29" t="s">
        <v>19</v>
      </c>
      <c r="F12" s="34">
        <v>20000</v>
      </c>
      <c r="G12" s="22">
        <f t="shared" si="2"/>
        <v>80000</v>
      </c>
    </row>
    <row r="13" spans="1:7">
      <c r="A13" s="18" t="s">
        <v>26</v>
      </c>
      <c r="B13" s="22"/>
      <c r="C13" s="25"/>
      <c r="D13" s="25">
        <v>12</v>
      </c>
      <c r="E13" s="29" t="s">
        <v>19</v>
      </c>
      <c r="F13" s="34">
        <v>20000</v>
      </c>
      <c r="G13" s="22">
        <f t="shared" si="2"/>
        <v>60000</v>
      </c>
    </row>
    <row r="14" spans="1:7">
      <c r="A14" s="18" t="s">
        <v>28</v>
      </c>
      <c r="B14" s="22"/>
      <c r="C14" s="25"/>
      <c r="D14" s="25">
        <v>12</v>
      </c>
      <c r="E14" s="29" t="s">
        <v>19</v>
      </c>
      <c r="F14" s="34">
        <v>20000</v>
      </c>
      <c r="G14" s="22">
        <f t="shared" si="2"/>
        <v>40000</v>
      </c>
    </row>
    <row r="15" spans="1:7">
      <c r="A15" s="18" t="s">
        <v>57</v>
      </c>
      <c r="B15" s="22"/>
      <c r="C15" s="25"/>
      <c r="D15" s="25">
        <v>12</v>
      </c>
      <c r="E15" s="29" t="s">
        <v>19</v>
      </c>
      <c r="F15" s="34">
        <v>20000</v>
      </c>
      <c r="G15" s="22">
        <f t="shared" si="2"/>
        <v>20000</v>
      </c>
    </row>
    <row r="16" spans="1:7">
      <c r="A16" s="18" t="s">
        <v>48</v>
      </c>
      <c r="B16" s="22"/>
      <c r="C16" s="25"/>
      <c r="D16" s="25">
        <v>12</v>
      </c>
      <c r="E16" s="29" t="s">
        <v>19</v>
      </c>
      <c r="F16" s="34">
        <v>19999</v>
      </c>
      <c r="G16" s="22">
        <f t="shared" si="2"/>
        <v>1</v>
      </c>
    </row>
    <row r="17" spans="1:7">
      <c r="A17" s="18" t="s">
        <v>41</v>
      </c>
      <c r="B17" s="22"/>
      <c r="C17" s="25"/>
      <c r="D17" s="25">
        <v>12</v>
      </c>
      <c r="E17" s="29" t="s">
        <v>19</v>
      </c>
      <c r="F17" s="35">
        <v>0</v>
      </c>
      <c r="G17" s="22">
        <v>1</v>
      </c>
    </row>
    <row r="18" spans="1:7">
      <c r="A18" s="18" t="s">
        <v>59</v>
      </c>
      <c r="B18" s="22"/>
      <c r="C18" s="25"/>
      <c r="D18" s="25">
        <v>12</v>
      </c>
      <c r="E18" s="29" t="s">
        <v>19</v>
      </c>
      <c r="F18" s="35">
        <v>0</v>
      </c>
      <c r="G18" s="22">
        <v>1</v>
      </c>
    </row>
    <row r="19" spans="1:7">
      <c r="A19" s="18" t="s">
        <v>61</v>
      </c>
      <c r="B19" s="22"/>
      <c r="C19" s="25"/>
      <c r="D19" s="25"/>
      <c r="E19" s="29" t="s">
        <v>19</v>
      </c>
      <c r="F19" s="35"/>
      <c r="G19" s="35"/>
    </row>
    <row r="20" spans="1:7">
      <c r="A20" s="18" t="s">
        <v>52</v>
      </c>
      <c r="B20" s="22"/>
      <c r="C20" s="25"/>
      <c r="D20" s="25"/>
      <c r="E20" s="29" t="s">
        <v>19</v>
      </c>
      <c r="F20" s="35"/>
      <c r="G20" s="35"/>
    </row>
    <row r="21" spans="1:7"/>
    <row r="22" spans="1:7"/>
    <row r="23" spans="1:7" ht="23.25" customHeight="1">
      <c r="A23" s="15" t="s">
        <v>10</v>
      </c>
      <c r="B23" s="15"/>
      <c r="C23" s="15"/>
      <c r="D23" s="15"/>
      <c r="E23" s="15"/>
      <c r="F23" s="15"/>
      <c r="G23" s="36"/>
    </row>
    <row r="24" spans="1:7" ht="27">
      <c r="A24" s="16" t="s">
        <v>42</v>
      </c>
      <c r="B24" s="19" t="s">
        <v>36</v>
      </c>
      <c r="C24" s="19"/>
      <c r="D24" s="19"/>
      <c r="E24" s="19"/>
      <c r="F24" s="45" t="s">
        <v>43</v>
      </c>
      <c r="G24" s="37">
        <v>39036</v>
      </c>
    </row>
    <row r="25" spans="1:7" ht="38.25" customHeight="1">
      <c r="A25" s="16" t="s">
        <v>9</v>
      </c>
      <c r="B25" s="20">
        <v>2000000</v>
      </c>
      <c r="C25" s="42" t="s">
        <v>58</v>
      </c>
      <c r="D25" s="43">
        <f>B25*0.95</f>
        <v>1900000</v>
      </c>
      <c r="E25" s="44"/>
      <c r="F25" s="16" t="s">
        <v>25</v>
      </c>
      <c r="G25" s="20">
        <f>B25*0.05</f>
        <v>100000</v>
      </c>
    </row>
    <row r="26" spans="1:7" ht="27" customHeight="1">
      <c r="A26" s="16" t="s">
        <v>15</v>
      </c>
      <c r="B26" s="41">
        <v>5</v>
      </c>
      <c r="C26" s="31" t="s">
        <v>16</v>
      </c>
      <c r="D26" s="38">
        <f>VLOOKUP(B26,'耐用年数、償却率'!$A$6:$G$19,2)</f>
        <v>0.2</v>
      </c>
      <c r="E26" s="38"/>
      <c r="F26" s="32"/>
      <c r="G26" s="39"/>
    </row>
    <row r="27" spans="1:7" ht="42" customHeight="1">
      <c r="A27" s="17" t="s">
        <v>33</v>
      </c>
      <c r="B27" s="21" t="s">
        <v>44</v>
      </c>
      <c r="C27" s="20" t="s">
        <v>16</v>
      </c>
      <c r="D27" s="27" t="s">
        <v>45</v>
      </c>
      <c r="E27" s="27"/>
      <c r="F27" s="33" t="s">
        <v>35</v>
      </c>
      <c r="G27" s="33" t="s">
        <v>29</v>
      </c>
    </row>
    <row r="28" spans="1:7">
      <c r="A28" s="18" t="s">
        <v>8</v>
      </c>
      <c r="B28" s="22">
        <f t="shared" ref="B28:B33" si="3">$B$3*0.9</f>
        <v>1800000</v>
      </c>
      <c r="C28" s="24">
        <f t="shared" ref="C28:C33" si="4">$D$4</f>
        <v>0.2</v>
      </c>
      <c r="D28" s="25">
        <v>2</v>
      </c>
      <c r="E28" s="29" t="s">
        <v>19</v>
      </c>
      <c r="F28" s="34">
        <f t="shared" ref="F28:F33" si="5">B28*C28*D28/12</f>
        <v>60000</v>
      </c>
      <c r="G28" s="22">
        <f>B25-F28</f>
        <v>1940000</v>
      </c>
    </row>
    <row r="29" spans="1:7">
      <c r="A29" s="18" t="s">
        <v>46</v>
      </c>
      <c r="B29" s="22">
        <f t="shared" si="3"/>
        <v>1800000</v>
      </c>
      <c r="C29" s="24">
        <f t="shared" si="4"/>
        <v>0.2</v>
      </c>
      <c r="D29" s="25">
        <v>12</v>
      </c>
      <c r="E29" s="29" t="s">
        <v>19</v>
      </c>
      <c r="F29" s="34">
        <f t="shared" si="5"/>
        <v>360000</v>
      </c>
      <c r="G29" s="22">
        <f t="shared" ref="G29:G40" si="6">G28-F29</f>
        <v>1580000</v>
      </c>
    </row>
    <row r="30" spans="1:7">
      <c r="A30" s="18" t="s">
        <v>47</v>
      </c>
      <c r="B30" s="22">
        <f t="shared" si="3"/>
        <v>1800000</v>
      </c>
      <c r="C30" s="24">
        <f t="shared" si="4"/>
        <v>0.2</v>
      </c>
      <c r="D30" s="25">
        <v>12</v>
      </c>
      <c r="E30" s="29" t="s">
        <v>19</v>
      </c>
      <c r="F30" s="34">
        <f t="shared" si="5"/>
        <v>360000</v>
      </c>
      <c r="G30" s="22">
        <f t="shared" si="6"/>
        <v>1220000</v>
      </c>
    </row>
    <row r="31" spans="1:7">
      <c r="A31" s="18" t="s">
        <v>50</v>
      </c>
      <c r="B31" s="22">
        <f t="shared" si="3"/>
        <v>1800000</v>
      </c>
      <c r="C31" s="24">
        <f t="shared" si="4"/>
        <v>0.2</v>
      </c>
      <c r="D31" s="25">
        <v>12</v>
      </c>
      <c r="E31" s="29" t="s">
        <v>19</v>
      </c>
      <c r="F31" s="34">
        <f t="shared" si="5"/>
        <v>360000</v>
      </c>
      <c r="G31" s="22">
        <f t="shared" si="6"/>
        <v>860000</v>
      </c>
    </row>
    <row r="32" spans="1:7">
      <c r="A32" s="18" t="s">
        <v>54</v>
      </c>
      <c r="B32" s="22">
        <f t="shared" si="3"/>
        <v>1800000</v>
      </c>
      <c r="C32" s="24">
        <f t="shared" si="4"/>
        <v>0.2</v>
      </c>
      <c r="D32" s="25">
        <v>12</v>
      </c>
      <c r="E32" s="29" t="s">
        <v>19</v>
      </c>
      <c r="F32" s="34">
        <f t="shared" si="5"/>
        <v>360000</v>
      </c>
      <c r="G32" s="22">
        <f t="shared" si="6"/>
        <v>500000</v>
      </c>
    </row>
    <row r="33" spans="1:7">
      <c r="A33" s="18" t="s">
        <v>55</v>
      </c>
      <c r="B33" s="22">
        <f t="shared" si="3"/>
        <v>1800000</v>
      </c>
      <c r="C33" s="24">
        <f t="shared" si="4"/>
        <v>0.2</v>
      </c>
      <c r="D33" s="25">
        <v>12</v>
      </c>
      <c r="E33" s="29" t="s">
        <v>19</v>
      </c>
      <c r="F33" s="34">
        <f t="shared" si="5"/>
        <v>360000</v>
      </c>
      <c r="G33" s="22">
        <f t="shared" si="6"/>
        <v>140000</v>
      </c>
    </row>
    <row r="34" spans="1:7">
      <c r="A34" s="18" t="s">
        <v>39</v>
      </c>
      <c r="B34" s="22"/>
      <c r="C34" s="24"/>
      <c r="D34" s="25">
        <v>12</v>
      </c>
      <c r="E34" s="29" t="s">
        <v>19</v>
      </c>
      <c r="F34" s="34">
        <v>40000</v>
      </c>
      <c r="G34" s="22">
        <f t="shared" si="6"/>
        <v>100000</v>
      </c>
    </row>
    <row r="35" spans="1:7">
      <c r="A35" s="18" t="s">
        <v>26</v>
      </c>
      <c r="B35" s="22"/>
      <c r="C35" s="25"/>
      <c r="D35" s="25">
        <v>12</v>
      </c>
      <c r="E35" s="29" t="s">
        <v>19</v>
      </c>
      <c r="F35" s="34">
        <v>20000</v>
      </c>
      <c r="G35" s="22">
        <f t="shared" si="6"/>
        <v>80000</v>
      </c>
    </row>
    <row r="36" spans="1:7">
      <c r="A36" s="18" t="s">
        <v>28</v>
      </c>
      <c r="B36" s="22"/>
      <c r="C36" s="25"/>
      <c r="D36" s="25">
        <v>12</v>
      </c>
      <c r="E36" s="29" t="s">
        <v>19</v>
      </c>
      <c r="F36" s="34">
        <v>20000</v>
      </c>
      <c r="G36" s="22">
        <f t="shared" si="6"/>
        <v>60000</v>
      </c>
    </row>
    <row r="37" spans="1:7">
      <c r="A37" s="18" t="s">
        <v>57</v>
      </c>
      <c r="B37" s="22"/>
      <c r="C37" s="25"/>
      <c r="D37" s="25">
        <v>12</v>
      </c>
      <c r="E37" s="29" t="s">
        <v>19</v>
      </c>
      <c r="F37" s="34">
        <v>20000</v>
      </c>
      <c r="G37" s="22">
        <f t="shared" si="6"/>
        <v>40000</v>
      </c>
    </row>
    <row r="38" spans="1:7">
      <c r="A38" s="18" t="s">
        <v>48</v>
      </c>
      <c r="B38" s="22"/>
      <c r="C38" s="25"/>
      <c r="D38" s="25">
        <v>12</v>
      </c>
      <c r="E38" s="29" t="s">
        <v>19</v>
      </c>
      <c r="F38" s="34">
        <v>20000</v>
      </c>
      <c r="G38" s="22">
        <f t="shared" si="6"/>
        <v>20000</v>
      </c>
    </row>
    <row r="39" spans="1:7">
      <c r="A39" s="18" t="s">
        <v>41</v>
      </c>
      <c r="B39" s="22"/>
      <c r="C39" s="25"/>
      <c r="D39" s="25">
        <v>12</v>
      </c>
      <c r="E39" s="29" t="s">
        <v>19</v>
      </c>
      <c r="F39" s="35">
        <v>19999</v>
      </c>
      <c r="G39" s="22">
        <f t="shared" si="6"/>
        <v>1</v>
      </c>
    </row>
    <row r="40" spans="1:7">
      <c r="A40" s="18" t="s">
        <v>59</v>
      </c>
      <c r="B40" s="22"/>
      <c r="C40" s="25"/>
      <c r="D40" s="25">
        <v>12</v>
      </c>
      <c r="E40" s="29" t="s">
        <v>19</v>
      </c>
      <c r="F40" s="35">
        <v>0</v>
      </c>
      <c r="G40" s="22">
        <f t="shared" si="6"/>
        <v>1</v>
      </c>
    </row>
    <row r="41" spans="1:7">
      <c r="A41" s="18" t="s">
        <v>61</v>
      </c>
      <c r="B41" s="22"/>
      <c r="C41" s="25"/>
      <c r="D41" s="25"/>
      <c r="E41" s="29" t="s">
        <v>19</v>
      </c>
      <c r="F41" s="35"/>
      <c r="G41" s="35"/>
    </row>
    <row r="42" spans="1:7">
      <c r="A42" s="18" t="s">
        <v>52</v>
      </c>
      <c r="B42" s="22"/>
      <c r="C42" s="25"/>
      <c r="D42" s="25"/>
      <c r="E42" s="29" t="s">
        <v>19</v>
      </c>
      <c r="F42" s="35"/>
      <c r="G42" s="35"/>
    </row>
  </sheetData>
  <mergeCells count="10">
    <mergeCell ref="A1:F1"/>
    <mergeCell ref="B2:E2"/>
    <mergeCell ref="D3:E3"/>
    <mergeCell ref="D4:E4"/>
    <mergeCell ref="D5:E5"/>
    <mergeCell ref="A23:F23"/>
    <mergeCell ref="B24:E24"/>
    <mergeCell ref="D25:E25"/>
    <mergeCell ref="D26:E26"/>
    <mergeCell ref="D27:E27"/>
  </mergeCells>
  <phoneticPr fontId="19"/>
  <dataValidations count="1">
    <dataValidation imeMode="on" allowBlank="1" showDropDown="0" showInputMessage="1" showErrorMessage="1" sqref="D5 A6:A20 D27 A28:A42"/>
  </dataValidations>
  <pageMargins left="0.4" right="0.12" top="0.98399999999999999" bottom="0.53" header="0.51200000000000001" footer="0.51200000000000001"/>
  <pageSetup paperSize="9" fitToWidth="1" fitToHeight="1" orientation="portrait" usePrinterDefaults="1" r:id="rId1"/>
  <headerFooter alignWithMargins="0">
    <oddHeader>&amp;L&amp;"ＭＳ Ｐゴシック,太字"&amp;14&amp;A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1"/>
  </sheetPr>
  <dimension ref="A1:P18"/>
  <sheetViews>
    <sheetView view="pageBreakPreview" zoomScale="115" zoomScaleSheetLayoutView="115" workbookViewId="0">
      <selection activeCell="H3" sqref="H3"/>
    </sheetView>
  </sheetViews>
  <sheetFormatPr defaultRowHeight="13.5"/>
  <cols>
    <col min="1" max="1" width="14" customWidth="1"/>
    <col min="2" max="2" width="4.875" customWidth="1"/>
    <col min="3" max="3" width="7.625" customWidth="1"/>
    <col min="4" max="4" width="10.375" customWidth="1"/>
    <col min="5" max="5" width="11.125" customWidth="1"/>
    <col min="6" max="6" width="10.125" customWidth="1"/>
    <col min="7" max="7" width="5.5" customWidth="1"/>
    <col min="8" max="8" width="7.375" customWidth="1"/>
    <col min="9" max="9" width="4.75" customWidth="1"/>
    <col min="10" max="10" width="4.875" customWidth="1"/>
    <col min="11" max="11" width="8.875" customWidth="1"/>
    <col min="12" max="12" width="8.75" customWidth="1"/>
    <col min="13" max="13" width="10.25" customWidth="1"/>
    <col min="14" max="14" width="6.75" customWidth="1"/>
    <col min="15" max="15" width="9.625" customWidth="1"/>
    <col min="16" max="16" width="11.25" customWidth="1"/>
    <col min="17" max="17" width="6.5" customWidth="1"/>
    <col min="18" max="18" width="7.375" customWidth="1"/>
    <col min="19" max="19" width="8.25" customWidth="1"/>
  </cols>
  <sheetData>
    <row r="1" spans="1:16" ht="12" customHeight="1">
      <c r="A1" s="46"/>
    </row>
    <row r="2" spans="1:16">
      <c r="A2" s="1" t="s">
        <v>2</v>
      </c>
      <c r="B2" s="1"/>
      <c r="C2" s="1"/>
      <c r="D2" s="1"/>
      <c r="F2" s="1" t="s">
        <v>7</v>
      </c>
      <c r="G2" s="1"/>
      <c r="H2" s="9">
        <v>2025</v>
      </c>
    </row>
    <row r="3" spans="1:16" ht="46.5" customHeight="1">
      <c r="A3" s="2" t="s">
        <v>11</v>
      </c>
      <c r="B3" s="2" t="s">
        <v>13</v>
      </c>
      <c r="C3" s="2" t="s">
        <v>12</v>
      </c>
      <c r="D3" s="2" t="s">
        <v>9</v>
      </c>
      <c r="E3" s="2" t="s">
        <v>1</v>
      </c>
      <c r="F3" s="2" t="s">
        <v>14</v>
      </c>
      <c r="G3" s="2" t="s">
        <v>15</v>
      </c>
      <c r="H3" s="2" t="s">
        <v>16</v>
      </c>
      <c r="I3" s="11" t="s">
        <v>20</v>
      </c>
      <c r="J3" s="12"/>
      <c r="K3" s="2" t="s">
        <v>21</v>
      </c>
      <c r="L3" s="2" t="s">
        <v>18</v>
      </c>
      <c r="M3" s="2" t="s">
        <v>23</v>
      </c>
      <c r="N3" s="2" t="s">
        <v>24</v>
      </c>
      <c r="O3" s="2" t="s">
        <v>27</v>
      </c>
      <c r="P3" s="2" t="s">
        <v>29</v>
      </c>
    </row>
    <row r="4" spans="1:16">
      <c r="A4" s="3"/>
      <c r="B4" s="3"/>
      <c r="C4" s="5"/>
      <c r="D4" s="6"/>
      <c r="E4" s="48">
        <f>D4*0.9</f>
        <v>0</v>
      </c>
      <c r="F4" s="8" t="s">
        <v>32</v>
      </c>
      <c r="G4" s="4"/>
      <c r="H4" s="10" t="str">
        <f>IF(G4="","",VLOOKUP(G4,'耐用年数、償却率'!A6:G19,2))</f>
        <v/>
      </c>
      <c r="I4" s="4"/>
      <c r="J4" s="13" t="s">
        <v>5</v>
      </c>
      <c r="K4" s="6"/>
      <c r="L4" s="4"/>
      <c r="M4" s="7" t="str">
        <f>IF(D4="","",L4+K4)</f>
        <v/>
      </c>
      <c r="N4" s="14"/>
      <c r="O4" s="7" t="str">
        <f>IF(D4="","",INT(N4*M4))</f>
        <v/>
      </c>
      <c r="P4" s="6"/>
    </row>
    <row r="5" spans="1:16">
      <c r="A5" s="3"/>
      <c r="B5" s="3"/>
      <c r="C5" s="4"/>
      <c r="D5" s="4"/>
      <c r="E5" s="48">
        <f>D5*0.9</f>
        <v>0</v>
      </c>
      <c r="F5" s="8" t="s">
        <v>32</v>
      </c>
      <c r="G5" s="4"/>
      <c r="H5" s="10" t="str">
        <f>IF(G5="","",VLOOKUP(G5,'耐用年数、償却率'!A7:G20,2))</f>
        <v/>
      </c>
      <c r="I5" s="4"/>
      <c r="J5" s="13" t="s">
        <v>5</v>
      </c>
      <c r="K5" s="4"/>
      <c r="L5" s="4"/>
      <c r="M5" s="7" t="str">
        <f>IF(D5="","",L5+K5)</f>
        <v/>
      </c>
      <c r="N5" s="4"/>
      <c r="O5" s="7" t="str">
        <f>IF(D5="","",INT(N5*M5))</f>
        <v/>
      </c>
      <c r="P5" s="4"/>
    </row>
    <row r="6" spans="1:16">
      <c r="A6" s="3"/>
      <c r="B6" s="3"/>
      <c r="C6" s="4"/>
      <c r="D6" s="4"/>
      <c r="E6" s="48">
        <f>D6*0.9</f>
        <v>0</v>
      </c>
      <c r="F6" s="8" t="s">
        <v>32</v>
      </c>
      <c r="G6" s="4"/>
      <c r="H6" s="10" t="str">
        <f>IF(G6="","",VLOOKUP(G6,'耐用年数、償却率'!A8:G21,2))</f>
        <v/>
      </c>
      <c r="I6" s="4"/>
      <c r="J6" s="13" t="s">
        <v>5</v>
      </c>
      <c r="K6" s="4"/>
      <c r="L6" s="4"/>
      <c r="M6" s="7" t="str">
        <f>IF(D6="","",L6+K6)</f>
        <v/>
      </c>
      <c r="N6" s="4"/>
      <c r="O6" s="7" t="str">
        <f>IF(D6="","",INT(N6*M6))</f>
        <v/>
      </c>
      <c r="P6" s="4"/>
    </row>
    <row r="7" spans="1:16">
      <c r="A7" s="3"/>
      <c r="B7" s="3"/>
      <c r="C7" s="4"/>
      <c r="D7" s="4"/>
      <c r="E7" s="48">
        <f>D7*0.9</f>
        <v>0</v>
      </c>
      <c r="F7" s="8" t="s">
        <v>32</v>
      </c>
      <c r="G7" s="4"/>
      <c r="H7" s="10" t="str">
        <f>IF(G7="","",VLOOKUP(G7,'耐用年数、償却率'!A9:G22,2))</f>
        <v/>
      </c>
      <c r="I7" s="4"/>
      <c r="J7" s="13" t="s">
        <v>5</v>
      </c>
      <c r="K7" s="4"/>
      <c r="L7" s="4"/>
      <c r="M7" s="7" t="str">
        <f>IF(D7="","",L7+K7)</f>
        <v/>
      </c>
      <c r="N7" s="4"/>
      <c r="O7" s="7" t="str">
        <f>IF(D7="","",INT(N7*M7))</f>
        <v/>
      </c>
      <c r="P7" s="4"/>
    </row>
    <row r="8" spans="1:16">
      <c r="A8" s="3" t="s">
        <v>37</v>
      </c>
      <c r="B8" s="3"/>
      <c r="C8" s="4"/>
      <c r="D8" s="47">
        <f>SUM(D4:D7)</f>
        <v>0</v>
      </c>
      <c r="E8" s="4"/>
      <c r="F8" s="4"/>
      <c r="G8" s="4"/>
      <c r="H8" s="4"/>
      <c r="I8" s="4"/>
      <c r="J8" s="4"/>
      <c r="K8" s="47">
        <f>SUM(K4:K7)</f>
        <v>0</v>
      </c>
      <c r="L8" s="49">
        <f>SUM(L4:L7)</f>
        <v>0</v>
      </c>
      <c r="M8" s="47">
        <f>SUM(M4:M7)</f>
        <v>0</v>
      </c>
      <c r="N8" s="49"/>
      <c r="O8" s="47">
        <f>SUM(O4:O7)</f>
        <v>0</v>
      </c>
      <c r="P8" s="4"/>
    </row>
    <row r="9" spans="1:16"/>
    <row r="10" spans="1:16">
      <c r="A10" s="1" t="s">
        <v>6</v>
      </c>
      <c r="B10" s="1"/>
      <c r="C10" s="1"/>
      <c r="D10" s="1"/>
    </row>
    <row r="11" spans="1:16" ht="40.5">
      <c r="A11" s="2" t="s">
        <v>11</v>
      </c>
      <c r="B11" s="2" t="s">
        <v>13</v>
      </c>
      <c r="C11" s="2" t="s">
        <v>12</v>
      </c>
      <c r="D11" s="2" t="s">
        <v>9</v>
      </c>
      <c r="E11" s="2" t="s">
        <v>1</v>
      </c>
      <c r="F11" s="2" t="s">
        <v>14</v>
      </c>
      <c r="G11" s="2" t="s">
        <v>15</v>
      </c>
      <c r="H11" s="2" t="s">
        <v>16</v>
      </c>
      <c r="I11" s="11" t="s">
        <v>20</v>
      </c>
      <c r="J11" s="12"/>
      <c r="K11" s="2" t="s">
        <v>21</v>
      </c>
      <c r="L11" s="2" t="s">
        <v>18</v>
      </c>
      <c r="M11" s="2" t="s">
        <v>23</v>
      </c>
      <c r="N11" s="2" t="s">
        <v>24</v>
      </c>
      <c r="O11" s="2" t="s">
        <v>27</v>
      </c>
      <c r="P11" s="2" t="s">
        <v>29</v>
      </c>
    </row>
    <row r="12" spans="1:16">
      <c r="A12" s="3"/>
      <c r="B12" s="3"/>
      <c r="C12" s="5"/>
      <c r="D12" s="6"/>
      <c r="E12" s="6"/>
      <c r="F12" s="8" t="s">
        <v>17</v>
      </c>
      <c r="G12" s="4"/>
      <c r="H12" s="4"/>
      <c r="I12" s="4"/>
      <c r="J12" s="13" t="s">
        <v>5</v>
      </c>
      <c r="K12" s="7" t="str">
        <f>IF(D12="","",E12*H12*I12/12)</f>
        <v/>
      </c>
      <c r="L12" s="4"/>
      <c r="M12" s="7" t="str">
        <f>IF(D12="","",L12+K12)</f>
        <v/>
      </c>
      <c r="N12" s="14"/>
      <c r="O12" s="7" t="str">
        <f>IF(D12="","",INT(N12*M12))</f>
        <v/>
      </c>
      <c r="P12" s="6"/>
    </row>
    <row r="13" spans="1:16">
      <c r="A13" s="3"/>
      <c r="B13" s="3"/>
      <c r="C13" s="5"/>
      <c r="D13" s="6"/>
      <c r="E13" s="6"/>
      <c r="F13" s="8" t="s">
        <v>17</v>
      </c>
      <c r="G13" s="4"/>
      <c r="H13" s="4"/>
      <c r="I13" s="4"/>
      <c r="J13" s="13" t="s">
        <v>5</v>
      </c>
      <c r="K13" s="7" t="str">
        <f>IF(D13="","",E13*H13*I13/12)</f>
        <v/>
      </c>
      <c r="L13" s="4"/>
      <c r="M13" s="7" t="str">
        <f>IF(D13="","",L13+K13)</f>
        <v/>
      </c>
      <c r="N13" s="14"/>
      <c r="O13" s="7" t="str">
        <f>IF(D13="","",INT(N13*M13))</f>
        <v/>
      </c>
      <c r="P13" s="6"/>
    </row>
    <row r="14" spans="1:16">
      <c r="A14" s="3"/>
      <c r="B14" s="3"/>
      <c r="C14" s="5"/>
      <c r="D14" s="6"/>
      <c r="E14" s="6"/>
      <c r="F14" s="8" t="s">
        <v>17</v>
      </c>
      <c r="G14" s="4"/>
      <c r="H14" s="4"/>
      <c r="I14" s="4"/>
      <c r="J14" s="13" t="s">
        <v>5</v>
      </c>
      <c r="K14" s="7" t="str">
        <f>IF(D14="","",E14*H14*I14/12)</f>
        <v/>
      </c>
      <c r="L14" s="4"/>
      <c r="M14" s="7" t="str">
        <f>IF(D14="","",L14+K14)</f>
        <v/>
      </c>
      <c r="N14" s="14"/>
      <c r="O14" s="7" t="str">
        <f>IF(D14="","",INT(N14*M14))</f>
        <v/>
      </c>
      <c r="P14" s="6"/>
    </row>
    <row r="15" spans="1:16">
      <c r="A15" s="3"/>
      <c r="B15" s="3"/>
      <c r="C15" s="4"/>
      <c r="D15" s="4"/>
      <c r="E15" s="4"/>
      <c r="F15" s="8" t="s">
        <v>17</v>
      </c>
      <c r="G15" s="4"/>
      <c r="H15" s="4"/>
      <c r="I15" s="4"/>
      <c r="J15" s="13" t="s">
        <v>5</v>
      </c>
      <c r="K15" s="7" t="str">
        <f>IF(D15="","",E15*H15*I15/12)</f>
        <v/>
      </c>
      <c r="L15" s="4"/>
      <c r="M15" s="7" t="str">
        <f>IF(D15="","",L15+K15)</f>
        <v/>
      </c>
      <c r="N15" s="4"/>
      <c r="O15" s="7" t="str">
        <f>IF(D15="","",INT(N15*M15))</f>
        <v/>
      </c>
      <c r="P15" s="4"/>
    </row>
    <row r="16" spans="1:16">
      <c r="A16" s="3" t="s">
        <v>37</v>
      </c>
      <c r="B16" s="3"/>
      <c r="C16" s="4"/>
      <c r="D16" s="47">
        <f>SUM(D12:D15)</f>
        <v>0</v>
      </c>
      <c r="E16" s="4"/>
      <c r="F16" s="4"/>
      <c r="G16" s="4"/>
      <c r="H16" s="4"/>
      <c r="I16" s="4"/>
      <c r="J16" s="4"/>
      <c r="K16" s="47">
        <f>SUM(K12:K15)</f>
        <v>0</v>
      </c>
      <c r="L16" s="49"/>
      <c r="M16" s="47">
        <f>SUM(M12:M15)</f>
        <v>0</v>
      </c>
      <c r="N16" s="49"/>
      <c r="O16" s="47">
        <f>SUM(O12:O15)</f>
        <v>0</v>
      </c>
      <c r="P16" s="4"/>
    </row>
    <row r="17" spans="1:16"/>
    <row r="18" spans="1:16">
      <c r="A18" s="3" t="s">
        <v>31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8">
        <f>O8+O16</f>
        <v>0</v>
      </c>
      <c r="P18" s="4"/>
    </row>
  </sheetData>
  <mergeCells count="5">
    <mergeCell ref="A2:D2"/>
    <mergeCell ref="F2:G2"/>
    <mergeCell ref="I3:J3"/>
    <mergeCell ref="A10:D10"/>
    <mergeCell ref="I11:J11"/>
  </mergeCells>
  <phoneticPr fontId="19"/>
  <dataValidations count="1">
    <dataValidation imeMode="on" allowBlank="1" showDropDown="0" showInputMessage="1" showErrorMessage="1" sqref="A11:P11 T3:IV3 A3:P3"/>
  </dataValidations>
  <pageMargins left="0.53" right="0.33" top="0.98399999999999999" bottom="0.98399999999999999" header="0.51200000000000001" footer="0.51200000000000001"/>
  <pageSetup paperSize="9" fitToWidth="1" fitToHeight="1" orientation="landscape" usePrinterDefaults="1" r:id="rId1"/>
  <headerFooter alignWithMargins="0">
    <oddHeader>&amp;L&amp;"ＭＳ Ｐゴシック,太字"&amp;14&amp;A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1"/>
  </sheetPr>
  <dimension ref="A1:H25"/>
  <sheetViews>
    <sheetView workbookViewId="0">
      <selection activeCell="Q28" sqref="Q28:Q29"/>
    </sheetView>
  </sheetViews>
  <sheetFormatPr defaultRowHeight="13.5"/>
  <cols>
    <col min="1" max="1" width="11.75" customWidth="1"/>
    <col min="2" max="2" width="13.75" customWidth="1"/>
    <col min="3" max="3" width="9.625" customWidth="1"/>
    <col min="4" max="4" width="5.125" customWidth="1"/>
    <col min="5" max="5" width="5.875" customWidth="1"/>
    <col min="6" max="7" width="15.375" customWidth="1"/>
  </cols>
  <sheetData>
    <row r="1" spans="1:8" ht="23.25" customHeight="1">
      <c r="A1" s="15" t="s">
        <v>40</v>
      </c>
      <c r="B1" s="15"/>
      <c r="C1" s="15"/>
      <c r="D1" s="15"/>
      <c r="E1" s="15"/>
      <c r="F1" s="15"/>
      <c r="G1" s="36"/>
    </row>
    <row r="2" spans="1:8" ht="27">
      <c r="A2" s="16" t="s">
        <v>42</v>
      </c>
      <c r="B2" s="19"/>
      <c r="C2" s="19"/>
      <c r="D2" s="19"/>
      <c r="E2" s="19"/>
      <c r="F2" s="30" t="s">
        <v>43</v>
      </c>
      <c r="G2" s="37"/>
    </row>
    <row r="3" spans="1:8" ht="27" customHeight="1">
      <c r="A3" s="16" t="s">
        <v>9</v>
      </c>
      <c r="B3" s="20"/>
      <c r="C3" s="16" t="s">
        <v>15</v>
      </c>
      <c r="D3" s="26"/>
      <c r="E3" s="28"/>
      <c r="F3" s="31" t="s">
        <v>16</v>
      </c>
      <c r="G3" s="53" t="e">
        <f>VLOOKUP(D3,'耐用年数、償却率'!$A$6:$G$19,4)</f>
        <v>#N/A</v>
      </c>
      <c r="H3" s="40"/>
    </row>
    <row r="4" spans="1:8" ht="13.5" customHeight="1">
      <c r="A4" s="23"/>
      <c r="F4" s="32"/>
      <c r="G4" s="39"/>
    </row>
    <row r="5" spans="1:8" ht="42" customHeight="1">
      <c r="A5" s="17" t="s">
        <v>33</v>
      </c>
      <c r="B5" s="33" t="s">
        <v>44</v>
      </c>
      <c r="C5" s="50" t="s">
        <v>16</v>
      </c>
      <c r="D5" s="51" t="s">
        <v>4</v>
      </c>
      <c r="E5" s="52"/>
      <c r="F5" s="33" t="s">
        <v>35</v>
      </c>
      <c r="G5" s="33" t="s">
        <v>29</v>
      </c>
    </row>
    <row r="6" spans="1:8" ht="24.95" customHeight="1">
      <c r="A6" s="18" t="s">
        <v>8</v>
      </c>
      <c r="B6" s="22"/>
      <c r="C6" s="24"/>
      <c r="D6" s="25"/>
      <c r="E6" s="29" t="s">
        <v>19</v>
      </c>
      <c r="F6" s="34"/>
      <c r="G6" s="22"/>
    </row>
    <row r="7" spans="1:8" ht="24.95" customHeight="1">
      <c r="A7" s="18" t="s">
        <v>46</v>
      </c>
      <c r="B7" s="22"/>
      <c r="C7" s="24"/>
      <c r="D7" s="25"/>
      <c r="E7" s="29" t="s">
        <v>19</v>
      </c>
      <c r="F7" s="34"/>
      <c r="G7" s="22"/>
    </row>
    <row r="8" spans="1:8" ht="24.95" customHeight="1">
      <c r="A8" s="18" t="s">
        <v>47</v>
      </c>
      <c r="B8" s="22"/>
      <c r="C8" s="24"/>
      <c r="D8" s="25"/>
      <c r="E8" s="29" t="s">
        <v>19</v>
      </c>
      <c r="F8" s="34"/>
      <c r="G8" s="22"/>
    </row>
    <row r="9" spans="1:8" ht="24.95" customHeight="1">
      <c r="A9" s="18" t="s">
        <v>50</v>
      </c>
      <c r="B9" s="22"/>
      <c r="C9" s="24"/>
      <c r="D9" s="25"/>
      <c r="E9" s="29" t="s">
        <v>19</v>
      </c>
      <c r="F9" s="34"/>
      <c r="G9" s="22"/>
    </row>
    <row r="10" spans="1:8" ht="24.95" customHeight="1">
      <c r="A10" s="18" t="s">
        <v>54</v>
      </c>
      <c r="B10" s="22"/>
      <c r="C10" s="24"/>
      <c r="D10" s="25"/>
      <c r="E10" s="29" t="s">
        <v>19</v>
      </c>
      <c r="F10" s="34"/>
      <c r="G10" s="22"/>
    </row>
    <row r="11" spans="1:8" ht="24.95" customHeight="1">
      <c r="A11" s="18" t="s">
        <v>55</v>
      </c>
      <c r="B11" s="22"/>
      <c r="C11" s="24"/>
      <c r="D11" s="25"/>
      <c r="E11" s="29" t="s">
        <v>19</v>
      </c>
      <c r="F11" s="34"/>
      <c r="G11" s="22"/>
    </row>
    <row r="12" spans="1:8" ht="24.95" customHeight="1">
      <c r="A12" s="18" t="s">
        <v>39</v>
      </c>
      <c r="B12" s="22"/>
      <c r="C12" s="24"/>
      <c r="D12" s="25"/>
      <c r="E12" s="29" t="s">
        <v>19</v>
      </c>
      <c r="F12" s="34"/>
      <c r="G12" s="22"/>
    </row>
    <row r="13" spans="1:8" ht="24.95" customHeight="1">
      <c r="A13" s="18" t="s">
        <v>26</v>
      </c>
      <c r="B13" s="22"/>
      <c r="C13" s="24"/>
      <c r="D13" s="25"/>
      <c r="E13" s="29" t="s">
        <v>19</v>
      </c>
      <c r="F13" s="34"/>
      <c r="G13" s="22"/>
    </row>
    <row r="14" spans="1:8" ht="24.95" customHeight="1">
      <c r="A14" s="18" t="s">
        <v>28</v>
      </c>
      <c r="B14" s="22"/>
      <c r="C14" s="24"/>
      <c r="D14" s="25"/>
      <c r="E14" s="29" t="s">
        <v>19</v>
      </c>
      <c r="F14" s="34"/>
      <c r="G14" s="22"/>
    </row>
    <row r="15" spans="1:8" ht="24.95" customHeight="1">
      <c r="A15" s="18" t="s">
        <v>57</v>
      </c>
      <c r="B15" s="22"/>
      <c r="C15" s="25"/>
      <c r="D15" s="25"/>
      <c r="E15" s="29" t="s">
        <v>19</v>
      </c>
      <c r="F15" s="35"/>
      <c r="G15" s="22"/>
    </row>
    <row r="16" spans="1:8" ht="24.95" customHeight="1">
      <c r="A16" s="18" t="s">
        <v>48</v>
      </c>
      <c r="B16" s="22"/>
      <c r="C16" s="25"/>
      <c r="D16" s="25"/>
      <c r="E16" s="29" t="s">
        <v>19</v>
      </c>
      <c r="F16" s="35"/>
      <c r="G16" s="22"/>
    </row>
    <row r="17" spans="1:7" ht="24.95" customHeight="1">
      <c r="A17" s="18" t="s">
        <v>41</v>
      </c>
      <c r="B17" s="22"/>
      <c r="C17" s="25"/>
      <c r="D17" s="25"/>
      <c r="E17" s="29" t="s">
        <v>19</v>
      </c>
      <c r="F17" s="35"/>
      <c r="G17" s="22"/>
    </row>
    <row r="18" spans="1:7" ht="24.95" customHeight="1">
      <c r="A18" s="18" t="s">
        <v>59</v>
      </c>
      <c r="B18" s="22"/>
      <c r="C18" s="25"/>
      <c r="D18" s="25"/>
      <c r="E18" s="29" t="s">
        <v>19</v>
      </c>
      <c r="F18" s="35"/>
      <c r="G18" s="35"/>
    </row>
    <row r="19" spans="1:7" ht="24.95" customHeight="1">
      <c r="A19" s="18" t="s">
        <v>61</v>
      </c>
      <c r="B19" s="22"/>
      <c r="C19" s="25"/>
      <c r="D19" s="25"/>
      <c r="E19" s="29" t="s">
        <v>19</v>
      </c>
      <c r="F19" s="35"/>
      <c r="G19" s="35"/>
    </row>
    <row r="20" spans="1:7" ht="24.95" customHeight="1">
      <c r="A20" s="18" t="s">
        <v>52</v>
      </c>
      <c r="B20" s="22"/>
      <c r="C20" s="25"/>
      <c r="D20" s="25"/>
      <c r="E20" s="29" t="s">
        <v>19</v>
      </c>
      <c r="F20" s="35"/>
      <c r="G20" s="35"/>
    </row>
    <row r="21" spans="1:7" ht="24.95" customHeight="1">
      <c r="A21" s="18" t="s">
        <v>62</v>
      </c>
      <c r="B21" s="22"/>
      <c r="C21" s="25"/>
      <c r="D21" s="25"/>
      <c r="E21" s="29" t="s">
        <v>19</v>
      </c>
      <c r="F21" s="35"/>
      <c r="G21" s="35"/>
    </row>
    <row r="22" spans="1:7" ht="24.95" customHeight="1">
      <c r="A22" s="18" t="s">
        <v>0</v>
      </c>
      <c r="B22" s="22"/>
      <c r="C22" s="25"/>
      <c r="D22" s="25"/>
      <c r="E22" s="29" t="s">
        <v>19</v>
      </c>
      <c r="F22" s="35"/>
      <c r="G22" s="35"/>
    </row>
    <row r="23" spans="1:7" ht="24.95" customHeight="1">
      <c r="A23" s="18" t="s">
        <v>60</v>
      </c>
      <c r="B23" s="22"/>
      <c r="C23" s="25"/>
      <c r="D23" s="25"/>
      <c r="E23" s="29" t="s">
        <v>19</v>
      </c>
      <c r="F23" s="35"/>
      <c r="G23" s="35"/>
    </row>
    <row r="24" spans="1:7" ht="24.95" customHeight="1">
      <c r="A24" s="18" t="s">
        <v>51</v>
      </c>
      <c r="B24" s="22"/>
      <c r="C24" s="25"/>
      <c r="D24" s="25"/>
      <c r="E24" s="29" t="s">
        <v>19</v>
      </c>
      <c r="F24" s="35"/>
      <c r="G24" s="35"/>
    </row>
    <row r="25" spans="1:7" ht="24.95" customHeight="1">
      <c r="A25" s="18" t="s">
        <v>49</v>
      </c>
      <c r="B25" s="22"/>
      <c r="C25" s="25"/>
      <c r="D25" s="25"/>
      <c r="E25" s="29" t="s">
        <v>19</v>
      </c>
      <c r="F25" s="35"/>
      <c r="G25" s="35"/>
    </row>
  </sheetData>
  <mergeCells count="4">
    <mergeCell ref="A1:F1"/>
    <mergeCell ref="B2:E2"/>
    <mergeCell ref="D3:E3"/>
    <mergeCell ref="D5:E5"/>
  </mergeCells>
  <phoneticPr fontId="19"/>
  <dataValidations count="1">
    <dataValidation imeMode="on" allowBlank="1" showDropDown="0" showInputMessage="1" showErrorMessage="1" sqref="D5 A6:A25"/>
  </dataValidations>
  <pageMargins left="0.83" right="0.44" top="0.98399999999999999" bottom="0.98399999999999999" header="0.51200000000000001" footer="0.51200000000000001"/>
  <pageSetup paperSize="9" fitToWidth="1" fitToHeight="1" orientation="portrait" usePrinterDefaults="1" r:id="rId1"/>
  <headerFooter alignWithMargins="0">
    <oddHeader>&amp;L&amp;"ＭＳ Ｐゴシック,太字"&amp;14&amp;A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1"/>
  </sheetPr>
  <dimension ref="A1:G25"/>
  <sheetViews>
    <sheetView workbookViewId="0">
      <selection activeCell="Q28" sqref="Q28:Q29"/>
    </sheetView>
  </sheetViews>
  <sheetFormatPr defaultRowHeight="13.5"/>
  <cols>
    <col min="1" max="1" width="11.75" customWidth="1"/>
    <col min="2" max="2" width="15.625" customWidth="1"/>
    <col min="3" max="3" width="9.5" customWidth="1"/>
    <col min="4" max="4" width="5.125" customWidth="1"/>
    <col min="5" max="5" width="5.875" customWidth="1"/>
    <col min="6" max="6" width="15.875" customWidth="1"/>
    <col min="7" max="7" width="16.625" customWidth="1"/>
  </cols>
  <sheetData>
    <row r="1" spans="1:7" ht="23.25" customHeight="1">
      <c r="A1" s="15" t="s">
        <v>10</v>
      </c>
      <c r="B1" s="15"/>
      <c r="C1" s="15"/>
      <c r="D1" s="15"/>
      <c r="E1" s="15"/>
      <c r="F1" s="15"/>
      <c r="G1" s="36"/>
    </row>
    <row r="2" spans="1:7" ht="32.25" customHeight="1">
      <c r="A2" s="16" t="s">
        <v>42</v>
      </c>
      <c r="B2" s="19"/>
      <c r="C2" s="19"/>
      <c r="D2" s="19"/>
      <c r="E2" s="19"/>
      <c r="F2" s="30" t="s">
        <v>43</v>
      </c>
      <c r="G2" s="37"/>
    </row>
    <row r="3" spans="1:7" ht="31.5" customHeight="1">
      <c r="A3" s="16" t="s">
        <v>9</v>
      </c>
      <c r="B3" s="20"/>
      <c r="C3" s="42" t="s">
        <v>58</v>
      </c>
      <c r="D3" s="54">
        <f>B3*0.95</f>
        <v>0</v>
      </c>
      <c r="E3" s="56"/>
      <c r="F3" s="16" t="s">
        <v>25</v>
      </c>
      <c r="G3" s="57">
        <f>B3*0.05</f>
        <v>0</v>
      </c>
    </row>
    <row r="4" spans="1:7" ht="27" customHeight="1">
      <c r="A4" s="16" t="s">
        <v>15</v>
      </c>
      <c r="B4" s="41"/>
      <c r="C4" s="31" t="s">
        <v>16</v>
      </c>
      <c r="D4" s="55" t="e">
        <f>VLOOKUP(B4,'耐用年数、償却率'!$A$6:$G$19,2)</f>
        <v>#N/A</v>
      </c>
      <c r="E4" s="55"/>
      <c r="F4" s="32"/>
      <c r="G4" s="39"/>
    </row>
    <row r="5" spans="1:7" ht="42" customHeight="1">
      <c r="A5" s="17" t="s">
        <v>33</v>
      </c>
      <c r="B5" s="21" t="s">
        <v>44</v>
      </c>
      <c r="C5" s="50" t="s">
        <v>16</v>
      </c>
      <c r="D5" s="51" t="s">
        <v>45</v>
      </c>
      <c r="E5" s="52"/>
      <c r="F5" s="21" t="s">
        <v>35</v>
      </c>
      <c r="G5" s="33" t="s">
        <v>29</v>
      </c>
    </row>
    <row r="6" spans="1:7" ht="24.95" customHeight="1">
      <c r="A6" s="18" t="s">
        <v>8</v>
      </c>
      <c r="B6" s="22"/>
      <c r="C6" s="24"/>
      <c r="D6" s="25"/>
      <c r="E6" s="29" t="s">
        <v>19</v>
      </c>
      <c r="F6" s="34"/>
      <c r="G6" s="22"/>
    </row>
    <row r="7" spans="1:7" ht="24.95" customHeight="1">
      <c r="A7" s="18" t="s">
        <v>46</v>
      </c>
      <c r="B7" s="22"/>
      <c r="C7" s="24"/>
      <c r="D7" s="25"/>
      <c r="E7" s="29" t="s">
        <v>19</v>
      </c>
      <c r="F7" s="34"/>
      <c r="G7" s="22"/>
    </row>
    <row r="8" spans="1:7" ht="24.95" customHeight="1">
      <c r="A8" s="18" t="s">
        <v>47</v>
      </c>
      <c r="B8" s="22"/>
      <c r="C8" s="24"/>
      <c r="D8" s="25"/>
      <c r="E8" s="29" t="s">
        <v>19</v>
      </c>
      <c r="F8" s="34"/>
      <c r="G8" s="22"/>
    </row>
    <row r="9" spans="1:7" ht="24.95" customHeight="1">
      <c r="A9" s="18" t="s">
        <v>50</v>
      </c>
      <c r="B9" s="22"/>
      <c r="C9" s="24"/>
      <c r="D9" s="25"/>
      <c r="E9" s="29" t="s">
        <v>19</v>
      </c>
      <c r="F9" s="34"/>
      <c r="G9" s="22"/>
    </row>
    <row r="10" spans="1:7" ht="24.95" customHeight="1">
      <c r="A10" s="18" t="s">
        <v>54</v>
      </c>
      <c r="B10" s="22"/>
      <c r="C10" s="24"/>
      <c r="D10" s="25"/>
      <c r="E10" s="29" t="s">
        <v>19</v>
      </c>
      <c r="F10" s="34"/>
      <c r="G10" s="22"/>
    </row>
    <row r="11" spans="1:7" ht="24.95" customHeight="1">
      <c r="A11" s="18" t="s">
        <v>55</v>
      </c>
      <c r="B11" s="22"/>
      <c r="C11" s="24"/>
      <c r="D11" s="25"/>
      <c r="E11" s="29" t="s">
        <v>19</v>
      </c>
      <c r="F11" s="34"/>
      <c r="G11" s="22"/>
    </row>
    <row r="12" spans="1:7" ht="24.95" customHeight="1">
      <c r="A12" s="18" t="s">
        <v>39</v>
      </c>
      <c r="B12" s="22"/>
      <c r="C12" s="24"/>
      <c r="D12" s="25"/>
      <c r="E12" s="29" t="s">
        <v>19</v>
      </c>
      <c r="F12" s="34"/>
      <c r="G12" s="22"/>
    </row>
    <row r="13" spans="1:7" ht="24.95" customHeight="1">
      <c r="A13" s="18" t="s">
        <v>26</v>
      </c>
      <c r="B13" s="22"/>
      <c r="C13" s="25"/>
      <c r="D13" s="25"/>
      <c r="E13" s="29" t="s">
        <v>19</v>
      </c>
      <c r="F13" s="35"/>
      <c r="G13" s="22"/>
    </row>
    <row r="14" spans="1:7" ht="24.95" customHeight="1">
      <c r="A14" s="18" t="s">
        <v>28</v>
      </c>
      <c r="B14" s="22"/>
      <c r="C14" s="25"/>
      <c r="D14" s="25"/>
      <c r="E14" s="29" t="s">
        <v>19</v>
      </c>
      <c r="F14" s="35"/>
      <c r="G14" s="22"/>
    </row>
    <row r="15" spans="1:7" ht="24.95" customHeight="1">
      <c r="A15" s="18" t="s">
        <v>57</v>
      </c>
      <c r="B15" s="22"/>
      <c r="C15" s="25"/>
      <c r="D15" s="25"/>
      <c r="E15" s="29" t="s">
        <v>19</v>
      </c>
      <c r="F15" s="35"/>
      <c r="G15" s="22"/>
    </row>
    <row r="16" spans="1:7" ht="24.95" customHeight="1">
      <c r="A16" s="18" t="s">
        <v>48</v>
      </c>
      <c r="B16" s="22"/>
      <c r="C16" s="25"/>
      <c r="D16" s="25"/>
      <c r="E16" s="29" t="s">
        <v>19</v>
      </c>
      <c r="F16" s="35"/>
      <c r="G16" s="22"/>
    </row>
    <row r="17" spans="1:7" ht="24.95" customHeight="1">
      <c r="A17" s="18" t="s">
        <v>41</v>
      </c>
      <c r="B17" s="22"/>
      <c r="C17" s="25"/>
      <c r="D17" s="25"/>
      <c r="E17" s="29" t="s">
        <v>19</v>
      </c>
      <c r="F17" s="35"/>
      <c r="G17" s="22"/>
    </row>
    <row r="18" spans="1:7" ht="24.95" customHeight="1">
      <c r="A18" s="18" t="s">
        <v>59</v>
      </c>
      <c r="B18" s="22"/>
      <c r="C18" s="25"/>
      <c r="D18" s="25"/>
      <c r="E18" s="29" t="s">
        <v>19</v>
      </c>
      <c r="F18" s="35"/>
      <c r="G18" s="35"/>
    </row>
    <row r="19" spans="1:7" ht="24.95" customHeight="1">
      <c r="A19" s="18" t="s">
        <v>61</v>
      </c>
      <c r="B19" s="22"/>
      <c r="C19" s="25"/>
      <c r="D19" s="25"/>
      <c r="E19" s="29" t="s">
        <v>19</v>
      </c>
      <c r="F19" s="35"/>
      <c r="G19" s="35"/>
    </row>
    <row r="20" spans="1:7" ht="24.95" customHeight="1">
      <c r="A20" s="18" t="s">
        <v>52</v>
      </c>
      <c r="B20" s="22"/>
      <c r="C20" s="25"/>
      <c r="D20" s="25"/>
      <c r="E20" s="29" t="s">
        <v>19</v>
      </c>
      <c r="F20" s="35"/>
      <c r="G20" s="35"/>
    </row>
    <row r="21" spans="1:7" ht="24.95" customHeight="1">
      <c r="A21" s="18" t="s">
        <v>62</v>
      </c>
      <c r="B21" s="22"/>
      <c r="C21" s="25"/>
      <c r="D21" s="25"/>
      <c r="E21" s="29" t="s">
        <v>19</v>
      </c>
      <c r="F21" s="35"/>
      <c r="G21" s="35"/>
    </row>
    <row r="22" spans="1:7" ht="24.95" customHeight="1">
      <c r="A22" s="18" t="s">
        <v>0</v>
      </c>
      <c r="B22" s="22"/>
      <c r="C22" s="25"/>
      <c r="D22" s="25"/>
      <c r="E22" s="29" t="s">
        <v>19</v>
      </c>
      <c r="F22" s="35"/>
      <c r="G22" s="35"/>
    </row>
    <row r="23" spans="1:7" ht="24.95" customHeight="1">
      <c r="A23" s="18" t="s">
        <v>60</v>
      </c>
      <c r="B23" s="22"/>
      <c r="C23" s="25"/>
      <c r="D23" s="25"/>
      <c r="E23" s="29" t="s">
        <v>19</v>
      </c>
      <c r="F23" s="35"/>
      <c r="G23" s="35"/>
    </row>
    <row r="24" spans="1:7" ht="24.95" customHeight="1">
      <c r="A24" s="18" t="s">
        <v>51</v>
      </c>
      <c r="B24" s="22"/>
      <c r="C24" s="25"/>
      <c r="D24" s="25"/>
      <c r="E24" s="29" t="s">
        <v>19</v>
      </c>
      <c r="F24" s="35"/>
      <c r="G24" s="35"/>
    </row>
    <row r="25" spans="1:7" ht="24.95" customHeight="1">
      <c r="A25" s="18" t="s">
        <v>49</v>
      </c>
      <c r="B25" s="22"/>
      <c r="C25" s="25"/>
      <c r="D25" s="25"/>
      <c r="E25" s="29" t="s">
        <v>19</v>
      </c>
      <c r="F25" s="35"/>
      <c r="G25" s="35"/>
    </row>
  </sheetData>
  <mergeCells count="5">
    <mergeCell ref="A1:F1"/>
    <mergeCell ref="B2:E2"/>
    <mergeCell ref="D3:E3"/>
    <mergeCell ref="D4:E4"/>
    <mergeCell ref="D5:E5"/>
  </mergeCells>
  <phoneticPr fontId="19"/>
  <dataValidations count="1">
    <dataValidation imeMode="on" allowBlank="1" showDropDown="0" showInputMessage="1" showErrorMessage="1" sqref="D5 A6:A25"/>
  </dataValidations>
  <pageMargins left="0.81" right="0.44" top="0.98399999999999999" bottom="0.98399999999999999" header="0.51200000000000001" footer="0.51200000000000001"/>
  <pageSetup paperSize="9" fitToWidth="1" fitToHeight="1" orientation="portrait" usePrinterDefaults="1" r:id="rId1"/>
  <headerFooter alignWithMargins="0">
    <oddHeader>&amp;L&amp;"ＭＳ Ｐゴシック,太字"&amp;14&amp;A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19"/>
  <sheetViews>
    <sheetView workbookViewId="0">
      <selection activeCell="Q28" sqref="Q28:Q29"/>
    </sheetView>
  </sheetViews>
  <sheetFormatPr defaultRowHeight="13.5"/>
  <cols>
    <col min="1" max="3" width="10.25" customWidth="1"/>
    <col min="4" max="4" width="20.5" customWidth="1"/>
    <col min="5" max="10" width="10.25" customWidth="1"/>
  </cols>
  <sheetData>
    <row r="1" spans="1:10" ht="20.25" customHeight="1">
      <c r="A1" s="58" t="s">
        <v>56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20.25" customHeight="1">
      <c r="A2" s="59" t="s">
        <v>63</v>
      </c>
      <c r="B2" s="59" t="s">
        <v>64</v>
      </c>
      <c r="C2" s="59"/>
      <c r="D2" s="59" t="s">
        <v>22</v>
      </c>
      <c r="E2" s="65" t="s">
        <v>3</v>
      </c>
      <c r="F2" s="67"/>
      <c r="G2" s="68"/>
      <c r="H2" s="65" t="s">
        <v>34</v>
      </c>
      <c r="I2" s="67"/>
      <c r="J2" s="68"/>
    </row>
    <row r="3" spans="1:10" ht="94.5" customHeight="1">
      <c r="A3" s="59"/>
      <c r="B3" s="60" t="s">
        <v>65</v>
      </c>
      <c r="C3" s="60"/>
      <c r="D3" s="60" t="s">
        <v>66</v>
      </c>
      <c r="E3" s="66" t="s">
        <v>67</v>
      </c>
      <c r="F3" s="66"/>
      <c r="G3" s="66"/>
      <c r="H3" s="66" t="s">
        <v>68</v>
      </c>
      <c r="I3" s="66"/>
      <c r="J3" s="66"/>
    </row>
    <row r="4" spans="1:10" ht="22.5" customHeight="1">
      <c r="A4" s="59"/>
      <c r="B4" s="59" t="s">
        <v>69</v>
      </c>
      <c r="C4" s="59" t="s">
        <v>70</v>
      </c>
      <c r="D4" s="63" t="s">
        <v>16</v>
      </c>
      <c r="E4" s="63" t="s">
        <v>16</v>
      </c>
      <c r="F4" s="63" t="s">
        <v>71</v>
      </c>
      <c r="G4" s="59" t="s">
        <v>72</v>
      </c>
      <c r="H4" s="63" t="s">
        <v>16</v>
      </c>
      <c r="I4" s="63" t="s">
        <v>71</v>
      </c>
      <c r="J4" s="59" t="s">
        <v>72</v>
      </c>
    </row>
    <row r="5" spans="1:10">
      <c r="A5" s="59"/>
      <c r="B5" s="59"/>
      <c r="C5" s="59"/>
      <c r="D5" s="64"/>
      <c r="E5" s="64"/>
      <c r="F5" s="64"/>
      <c r="G5" s="59"/>
      <c r="H5" s="64"/>
      <c r="I5" s="64"/>
      <c r="J5" s="59"/>
    </row>
    <row r="6" spans="1:10" ht="20.25" customHeight="1">
      <c r="A6" s="59">
        <v>2</v>
      </c>
      <c r="B6" s="61">
        <v>0.5</v>
      </c>
      <c r="C6" s="62">
        <v>0.68400000000000005</v>
      </c>
      <c r="D6" s="62">
        <v>0.5</v>
      </c>
      <c r="E6" s="59">
        <v>1</v>
      </c>
      <c r="F6" s="59" t="s">
        <v>53</v>
      </c>
      <c r="G6" s="59" t="s">
        <v>53</v>
      </c>
      <c r="H6" s="59">
        <v>1</v>
      </c>
      <c r="I6" s="59" t="s">
        <v>53</v>
      </c>
      <c r="J6" s="59" t="s">
        <v>53</v>
      </c>
    </row>
    <row r="7" spans="1:10" ht="20.25" customHeight="1">
      <c r="A7" s="59">
        <v>3</v>
      </c>
      <c r="B7" s="61">
        <v>0.33300000000000002</v>
      </c>
      <c r="C7" s="62">
        <v>0.53600000000000003</v>
      </c>
      <c r="D7" s="62">
        <v>0.33400000000000002</v>
      </c>
      <c r="E7" s="62">
        <v>0.83299999999999996</v>
      </c>
      <c r="F7" s="59">
        <v>1</v>
      </c>
      <c r="G7" s="69">
        <v>2.7890000000000002e-002</v>
      </c>
      <c r="H7" s="62">
        <v>0.66700000000000004</v>
      </c>
      <c r="I7" s="59">
        <v>1</v>
      </c>
      <c r="J7" s="69">
        <v>0.11089</v>
      </c>
    </row>
    <row r="8" spans="1:10" ht="20.25" customHeight="1">
      <c r="A8" s="59">
        <v>4</v>
      </c>
      <c r="B8" s="61">
        <v>0.25</v>
      </c>
      <c r="C8" s="62">
        <v>0.438</v>
      </c>
      <c r="D8" s="62">
        <v>0.25</v>
      </c>
      <c r="E8" s="62">
        <v>0.625</v>
      </c>
      <c r="F8" s="59">
        <v>1</v>
      </c>
      <c r="G8" s="69">
        <v>5.2740000000000002e-002</v>
      </c>
      <c r="H8" s="62">
        <v>0.5</v>
      </c>
      <c r="I8" s="59">
        <v>1</v>
      </c>
      <c r="J8" s="69">
        <v>0.12499</v>
      </c>
    </row>
    <row r="9" spans="1:10" ht="20.25" customHeight="1">
      <c r="A9" s="59">
        <v>5</v>
      </c>
      <c r="B9" s="61">
        <v>0.2</v>
      </c>
      <c r="C9" s="62">
        <v>0.36899999999999999</v>
      </c>
      <c r="D9" s="62">
        <v>0.2</v>
      </c>
      <c r="E9" s="62">
        <v>0.5</v>
      </c>
      <c r="F9" s="59">
        <v>1</v>
      </c>
      <c r="G9" s="69">
        <v>6.2489999999999997e-002</v>
      </c>
      <c r="H9" s="62">
        <v>0.4</v>
      </c>
      <c r="I9" s="59">
        <v>0.5</v>
      </c>
      <c r="J9" s="69">
        <v>0.108</v>
      </c>
    </row>
    <row r="10" spans="1:10" ht="20.25" customHeight="1">
      <c r="A10" s="59">
        <v>6</v>
      </c>
      <c r="B10" s="61">
        <v>0.16600000000000001</v>
      </c>
      <c r="C10" s="62">
        <v>0.31900000000000001</v>
      </c>
      <c r="D10" s="62">
        <v>0.16700000000000001</v>
      </c>
      <c r="E10" s="62">
        <v>0.41699999999999998</v>
      </c>
      <c r="F10" s="62">
        <v>0.5</v>
      </c>
      <c r="G10" s="69">
        <v>5.7759999999999999e-002</v>
      </c>
      <c r="H10" s="62">
        <v>0.33300000000000002</v>
      </c>
      <c r="I10" s="62">
        <v>0.33400000000000002</v>
      </c>
      <c r="J10" s="69">
        <v>9.9110000000000004e-002</v>
      </c>
    </row>
    <row r="11" spans="1:10" ht="20.25" customHeight="1">
      <c r="A11" s="59">
        <v>7</v>
      </c>
      <c r="B11" s="61">
        <v>0.14199999999999999</v>
      </c>
      <c r="C11" s="62">
        <v>0.28000000000000003</v>
      </c>
      <c r="D11" s="62">
        <v>0.14299999999999999</v>
      </c>
      <c r="E11" s="62">
        <v>0.35699999999999998</v>
      </c>
      <c r="F11" s="62">
        <v>0.5</v>
      </c>
      <c r="G11" s="69">
        <v>5.4960000000000002e-002</v>
      </c>
      <c r="H11" s="62">
        <v>0.28599999999999998</v>
      </c>
      <c r="I11" s="62">
        <v>0.33400000000000002</v>
      </c>
      <c r="J11" s="69">
        <v>8.6800000000000002e-002</v>
      </c>
    </row>
    <row r="12" spans="1:10" ht="20.25" customHeight="1">
      <c r="A12" s="59">
        <v>8</v>
      </c>
      <c r="B12" s="61">
        <v>0.125</v>
      </c>
      <c r="C12" s="62">
        <v>0.25</v>
      </c>
      <c r="D12" s="62">
        <v>0.125</v>
      </c>
      <c r="E12" s="62">
        <v>0.313</v>
      </c>
      <c r="F12" s="62">
        <v>0.33400000000000002</v>
      </c>
      <c r="G12" s="69">
        <v>5.1110000000000003e-002</v>
      </c>
      <c r="H12" s="62">
        <v>0.25</v>
      </c>
      <c r="I12" s="62">
        <v>0.33400000000000002</v>
      </c>
      <c r="J12" s="69">
        <v>7.9089999999999994e-002</v>
      </c>
    </row>
    <row r="13" spans="1:10" ht="20.25" customHeight="1">
      <c r="A13" s="59">
        <v>9</v>
      </c>
      <c r="B13" s="61">
        <v>0.111</v>
      </c>
      <c r="C13" s="62">
        <v>0.22600000000000001</v>
      </c>
      <c r="D13" s="62">
        <v>0.112</v>
      </c>
      <c r="E13" s="62">
        <v>0.27800000000000002</v>
      </c>
      <c r="F13" s="62">
        <v>0.33400000000000002</v>
      </c>
      <c r="G13" s="69">
        <v>4.7309999999999998e-002</v>
      </c>
      <c r="H13" s="62">
        <v>0.222</v>
      </c>
      <c r="I13" s="62">
        <v>0.25</v>
      </c>
      <c r="J13" s="69">
        <v>7.1260000000000004e-002</v>
      </c>
    </row>
    <row r="14" spans="1:10" ht="20.25" customHeight="1">
      <c r="A14" s="59">
        <v>10</v>
      </c>
      <c r="B14" s="61">
        <v>0.1</v>
      </c>
      <c r="C14" s="62">
        <v>0.20599999999999999</v>
      </c>
      <c r="D14" s="62">
        <v>0.1</v>
      </c>
      <c r="E14" s="62">
        <v>0.25</v>
      </c>
      <c r="F14" s="62">
        <v>0.33400000000000002</v>
      </c>
      <c r="G14" s="69">
        <v>4.4479999999999999e-002</v>
      </c>
      <c r="H14" s="62">
        <v>0.2</v>
      </c>
      <c r="I14" s="62">
        <v>0.25</v>
      </c>
      <c r="J14" s="69">
        <v>6.5519999999999995e-002</v>
      </c>
    </row>
    <row r="15" spans="1:10" ht="20.25" customHeight="1">
      <c r="A15" s="59">
        <v>11</v>
      </c>
      <c r="B15" s="61">
        <v>9.e-002</v>
      </c>
      <c r="C15" s="62">
        <v>0.189</v>
      </c>
      <c r="D15" s="62">
        <v>9.0999999999999998e-002</v>
      </c>
      <c r="E15" s="62">
        <v>0.22700000000000001</v>
      </c>
      <c r="F15" s="62">
        <v>0.25</v>
      </c>
      <c r="G15" s="69">
        <v>4.1230000000000003e-002</v>
      </c>
      <c r="H15" s="62">
        <v>0.182</v>
      </c>
      <c r="I15" s="62">
        <v>0.2</v>
      </c>
      <c r="J15" s="69">
        <v>5.9920000000000001e-002</v>
      </c>
    </row>
    <row r="16" spans="1:10" ht="20.25" customHeight="1">
      <c r="A16" s="59">
        <v>12</v>
      </c>
      <c r="B16" s="61">
        <v>8.3000000000000004e-002</v>
      </c>
      <c r="C16" s="62">
        <v>0.17499999999999999</v>
      </c>
      <c r="D16" s="62">
        <v>8.4000000000000005e-002</v>
      </c>
      <c r="E16" s="62">
        <v>0.20799999999999999</v>
      </c>
      <c r="F16" s="62">
        <v>0.25</v>
      </c>
      <c r="G16" s="69">
        <v>3.8699999999999998e-002</v>
      </c>
      <c r="H16" s="62">
        <v>0.16700000000000001</v>
      </c>
      <c r="I16" s="62">
        <v>0.2</v>
      </c>
      <c r="J16" s="69">
        <v>5.5660000000000001e-002</v>
      </c>
    </row>
    <row r="17" spans="1:10" ht="20.25" customHeight="1">
      <c r="A17" s="59">
        <v>13</v>
      </c>
      <c r="B17" s="61">
        <v>7.5999999999999998e-002</v>
      </c>
      <c r="C17" s="62">
        <v>0.16200000000000001</v>
      </c>
      <c r="D17" s="62">
        <v>7.6999999999999999e-002</v>
      </c>
      <c r="E17" s="62">
        <v>0.192</v>
      </c>
      <c r="F17" s="62">
        <v>0.2</v>
      </c>
      <c r="G17" s="69">
        <v>3.6330000000000001e-002</v>
      </c>
      <c r="H17" s="62">
        <v>0.154</v>
      </c>
      <c r="I17" s="62">
        <v>0.16700000000000001</v>
      </c>
      <c r="J17" s="69">
        <v>5.1799999999999999e-002</v>
      </c>
    </row>
    <row r="18" spans="1:10" ht="20.25" customHeight="1">
      <c r="A18" s="59">
        <v>14</v>
      </c>
      <c r="B18" s="61">
        <v>7.0999999999999994e-002</v>
      </c>
      <c r="C18" s="62">
        <v>0.152</v>
      </c>
      <c r="D18" s="62">
        <v>7.1999999999999995e-002</v>
      </c>
      <c r="E18" s="62">
        <v>0.17899999999999999</v>
      </c>
      <c r="F18" s="62">
        <v>0.2</v>
      </c>
      <c r="G18" s="69">
        <v>3.3890000000000003e-002</v>
      </c>
      <c r="H18" s="62">
        <v>0.14299999999999999</v>
      </c>
      <c r="I18" s="62">
        <v>0.16700000000000001</v>
      </c>
      <c r="J18" s="69">
        <v>4.854e-002</v>
      </c>
    </row>
    <row r="19" spans="1:10" ht="20.25" customHeight="1">
      <c r="A19" s="59">
        <v>15</v>
      </c>
      <c r="B19" s="61">
        <v>6.6000000000000003e-002</v>
      </c>
      <c r="C19" s="62">
        <v>0.14199999999999999</v>
      </c>
      <c r="D19" s="62">
        <v>6.7000000000000004e-002</v>
      </c>
      <c r="E19" s="62">
        <v>0.16700000000000001</v>
      </c>
      <c r="F19" s="62">
        <v>0.2</v>
      </c>
      <c r="G19" s="69">
        <v>3.2169999999999997e-002</v>
      </c>
      <c r="H19" s="62">
        <v>0.13300000000000001</v>
      </c>
      <c r="I19" s="62">
        <v>0.14299999999999999</v>
      </c>
      <c r="J19" s="69">
        <v>4.5650000000000003e-002</v>
      </c>
    </row>
  </sheetData>
  <mergeCells count="17">
    <mergeCell ref="A1:J1"/>
    <mergeCell ref="B2:C2"/>
    <mergeCell ref="E2:G2"/>
    <mergeCell ref="H2:J2"/>
    <mergeCell ref="B3:C3"/>
    <mergeCell ref="E3:G3"/>
    <mergeCell ref="H3:J3"/>
    <mergeCell ref="A2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honeticPr fontId="19"/>
  <printOptions horizontalCentered="1"/>
  <pageMargins left="0.78740157480314965" right="0.78740157480314965" top="1.299212598425197" bottom="0.98425196850393704" header="0.9055118110236221" footer="0.51181102362204722"/>
  <pageSetup paperSize="9" fitToWidth="1" fitToHeight="1" orientation="landscape" usePrinterDefaults="1" r:id="rId1"/>
  <headerFooter alignWithMargins="0">
    <oddHeader>&amp;L&amp;"ＭＳ Ｐゴシック,太字"&amp;14&amp;A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減価償却明細表(記入例）</vt:lpstr>
      <vt:lpstr xml:space="preserve">減価償却計算表(定額法）記入例 </vt:lpstr>
      <vt:lpstr>減価償却計算表(旧定額法）記入例</vt:lpstr>
      <vt:lpstr xml:space="preserve">減価償却明細表(提出用） </vt:lpstr>
      <vt:lpstr>減価償却計算表(定額法）提出用</vt:lpstr>
      <vt:lpstr>減価償却計算表(旧定額法）提出用</vt:lpstr>
      <vt:lpstr>耐用年数、償却率</vt:lpstr>
    </vt:vector>
  </TitlesOfParts>
  <LinksUpToDate>false</LinksUpToDate>
  <SharedDoc>false</SharedDoc>
  <HyperlinkBase/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 </dc:creator>
  <dc:description>中山間直接支払収支報告用、地元へ送付した書類</dc:description>
  <cp:lastModifiedBy>石川 健</cp:lastModifiedBy>
  <cp:lastPrinted>2024-12-09T00:21:16Z</cp:lastPrinted>
  <dcterms:created xsi:type="dcterms:W3CDTF">2008-12-25T04:11:51Z</dcterms:created>
  <dcterms:modified xsi:type="dcterms:W3CDTF">2025-12-22T00:25:38Z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2025-12-22T00:25:38Z</vt:filetime>
  </property>
</Properties>
</file>